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돌봄공용\회계 및 행정\2018 결산 및 예산(회계보고 등)\"/>
    </mc:Choice>
  </mc:AlternateContent>
  <bookViews>
    <workbookView xWindow="0" yWindow="0" windowWidth="21570" windowHeight="7125" activeTab="5"/>
  </bookViews>
  <sheets>
    <sheet name="장애인" sheetId="1" r:id="rId1"/>
    <sheet name="재가요양" sheetId="2" r:id="rId2"/>
    <sheet name="노인" sheetId="3" r:id="rId3"/>
    <sheet name="가사간병" sheetId="4" r:id="rId4"/>
    <sheet name="아가마지" sheetId="5" r:id="rId5"/>
    <sheet name="총괄(잔액표기)" sheetId="14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0" i="14" l="1"/>
  <c r="D36" i="14"/>
  <c r="E36" i="14"/>
  <c r="L36" i="14"/>
  <c r="K36" i="14"/>
  <c r="J36" i="14"/>
  <c r="L32" i="14"/>
  <c r="L40" i="14" s="1"/>
  <c r="K32" i="14"/>
  <c r="J32" i="14"/>
  <c r="L27" i="14"/>
  <c r="K27" i="14"/>
  <c r="J27" i="14"/>
  <c r="L25" i="14"/>
  <c r="K25" i="14"/>
  <c r="J25" i="14"/>
  <c r="E25" i="14"/>
  <c r="D25" i="14"/>
  <c r="C25" i="14"/>
  <c r="L21" i="14"/>
  <c r="K21" i="14"/>
  <c r="J21" i="14"/>
  <c r="E15" i="14"/>
  <c r="D15" i="14"/>
  <c r="C15" i="14"/>
  <c r="C40" i="14" s="1"/>
  <c r="L12" i="14"/>
  <c r="K12" i="14"/>
  <c r="J12" i="14"/>
  <c r="L9" i="14"/>
  <c r="K9" i="14"/>
  <c r="J9" i="14"/>
  <c r="J40" i="14" s="1"/>
  <c r="D40" i="14" l="1"/>
  <c r="E40" i="14"/>
  <c r="M26" i="2"/>
  <c r="M35" i="2" l="1"/>
  <c r="M24" i="5" l="1"/>
  <c r="E27" i="5"/>
  <c r="E29" i="5" s="1"/>
  <c r="M19" i="5"/>
  <c r="M11" i="5"/>
  <c r="M8" i="5"/>
  <c r="M27" i="5" l="1"/>
  <c r="M29" i="5" s="1"/>
  <c r="M23" i="4"/>
  <c r="M19" i="4"/>
  <c r="M11" i="4"/>
  <c r="M8" i="4"/>
  <c r="E26" i="4"/>
  <c r="E28" i="4" s="1"/>
  <c r="M25" i="3"/>
  <c r="M20" i="3"/>
  <c r="M12" i="3"/>
  <c r="M9" i="3"/>
  <c r="E28" i="3"/>
  <c r="E30" i="3" s="1"/>
  <c r="M23" i="2"/>
  <c r="M20" i="2"/>
  <c r="M27" i="2" s="1"/>
  <c r="E27" i="2"/>
  <c r="E29" i="2" s="1"/>
  <c r="M11" i="2"/>
  <c r="M8" i="2"/>
  <c r="M26" i="4" l="1"/>
  <c r="M28" i="4" s="1"/>
  <c r="M28" i="3"/>
  <c r="M30" i="3" s="1"/>
  <c r="M29" i="2"/>
  <c r="N28" i="1"/>
  <c r="N26" i="1" l="1"/>
  <c r="N21" i="1"/>
  <c r="N12" i="1"/>
  <c r="N9" i="1"/>
  <c r="F29" i="1"/>
  <c r="F31" i="1" s="1"/>
  <c r="N29" i="1" l="1"/>
  <c r="N31" i="1" s="1"/>
  <c r="E29" i="1" l="1"/>
  <c r="E31" i="1" s="1"/>
  <c r="D29" i="1"/>
  <c r="D31" i="1" s="1"/>
  <c r="M28" i="1" l="1"/>
  <c r="L28" i="1"/>
  <c r="M26" i="1"/>
  <c r="L26" i="1"/>
  <c r="M21" i="1"/>
  <c r="L21" i="1"/>
  <c r="M12" i="1"/>
  <c r="L12" i="1"/>
  <c r="M9" i="1"/>
  <c r="M29" i="1" s="1"/>
  <c r="M31" i="1" s="1"/>
  <c r="L9" i="1"/>
  <c r="L29" i="1" s="1"/>
  <c r="L31" i="1" s="1"/>
  <c r="K8" i="5" l="1"/>
  <c r="L8" i="5"/>
  <c r="K11" i="5"/>
  <c r="L11" i="5"/>
  <c r="K19" i="5"/>
  <c r="L19" i="5"/>
  <c r="K24" i="5"/>
  <c r="L24" i="5"/>
  <c r="K26" i="5"/>
  <c r="L26" i="5"/>
  <c r="C27" i="5"/>
  <c r="C29" i="5" s="1"/>
  <c r="D27" i="5"/>
  <c r="D29" i="5" s="1"/>
  <c r="K27" i="5" l="1"/>
  <c r="K29" i="5" s="1"/>
  <c r="L27" i="5"/>
  <c r="L29" i="5" s="1"/>
  <c r="K8" i="4"/>
  <c r="L8" i="4"/>
  <c r="K11" i="4"/>
  <c r="L11" i="4"/>
  <c r="K19" i="4"/>
  <c r="L19" i="4"/>
  <c r="K23" i="4"/>
  <c r="L23" i="4"/>
  <c r="K25" i="4"/>
  <c r="L25" i="4"/>
  <c r="C26" i="4"/>
  <c r="D26" i="4"/>
  <c r="D28" i="4" s="1"/>
  <c r="C28" i="4"/>
  <c r="L26" i="4" l="1"/>
  <c r="L28" i="4" s="1"/>
  <c r="K26" i="4"/>
  <c r="K28" i="4" s="1"/>
  <c r="K9" i="3"/>
  <c r="L9" i="3"/>
  <c r="K12" i="3"/>
  <c r="L12" i="3"/>
  <c r="K20" i="3"/>
  <c r="L20" i="3"/>
  <c r="K25" i="3"/>
  <c r="L25" i="3"/>
  <c r="C28" i="3"/>
  <c r="C30" i="3" s="1"/>
  <c r="D28" i="3"/>
  <c r="D30" i="3" s="1"/>
  <c r="K28" i="3" l="1"/>
  <c r="K30" i="3" s="1"/>
  <c r="L28" i="3"/>
  <c r="L30" i="3" s="1"/>
  <c r="K8" i="2"/>
  <c r="L8" i="2"/>
  <c r="K11" i="2"/>
  <c r="L11" i="2"/>
  <c r="K20" i="2"/>
  <c r="L20" i="2"/>
  <c r="K23" i="2"/>
  <c r="L23" i="2"/>
  <c r="C27" i="2"/>
  <c r="C29" i="2" s="1"/>
  <c r="D27" i="2"/>
  <c r="D29" i="2" s="1"/>
  <c r="L27" i="2" l="1"/>
  <c r="K27" i="2"/>
  <c r="K29" i="2" s="1"/>
  <c r="L29" i="2"/>
</calcChain>
</file>

<file path=xl/comments1.xml><?xml version="1.0" encoding="utf-8"?>
<comments xmlns="http://schemas.openxmlformats.org/spreadsheetml/2006/main">
  <authors>
    <author>user</author>
  </authors>
  <commentList>
    <comment ref="D3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급여지급계좌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교육비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본인부담금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급여지급계좌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교육비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본인부담금</t>
        </r>
      </text>
    </comment>
  </commentList>
</comments>
</file>

<file path=xl/sharedStrings.xml><?xml version="1.0" encoding="utf-8"?>
<sst xmlns="http://schemas.openxmlformats.org/spreadsheetml/2006/main" count="500" uniqueCount="244">
  <si>
    <t>관</t>
  </si>
  <si>
    <t>항</t>
  </si>
  <si>
    <t>목/세목</t>
  </si>
  <si>
    <t>수입</t>
  </si>
  <si>
    <t>사업수입</t>
  </si>
  <si>
    <t>잡수입</t>
  </si>
  <si>
    <t>사무비</t>
  </si>
  <si>
    <t>인건비</t>
  </si>
  <si>
    <t>급여</t>
  </si>
  <si>
    <t>퇴직적립금</t>
  </si>
  <si>
    <t>사회보험부담금</t>
  </si>
  <si>
    <t>기타후생경비</t>
  </si>
  <si>
    <t>업무추진비</t>
  </si>
  <si>
    <t>기관운영비</t>
  </si>
  <si>
    <t>회의비</t>
  </si>
  <si>
    <t>임대료및관리비</t>
  </si>
  <si>
    <t>운영비</t>
  </si>
  <si>
    <t>여비교통비</t>
  </si>
  <si>
    <t>수용비및수수료</t>
  </si>
  <si>
    <t>공공요금</t>
  </si>
  <si>
    <t>제세공과금</t>
  </si>
  <si>
    <t>차량유지비</t>
  </si>
  <si>
    <t>기타운영비</t>
  </si>
  <si>
    <t>홍보비</t>
  </si>
  <si>
    <t>사업비</t>
  </si>
  <si>
    <t>교육진행비</t>
  </si>
  <si>
    <t>행사진행비</t>
  </si>
  <si>
    <t>지역사회기여</t>
  </si>
  <si>
    <t>재산조성비</t>
  </si>
  <si>
    <t>시설비</t>
  </si>
  <si>
    <t>자산취득비</t>
  </si>
  <si>
    <t>소계</t>
    <phoneticPr fontId="2" type="noConversion"/>
  </si>
  <si>
    <t>계</t>
    <phoneticPr fontId="2" type="noConversion"/>
  </si>
  <si>
    <t>사업수입</t>
    <phoneticPr fontId="2" type="noConversion"/>
  </si>
  <si>
    <t>수입계</t>
    <phoneticPr fontId="2" type="noConversion"/>
  </si>
  <si>
    <t>지출계</t>
    <phoneticPr fontId="2" type="noConversion"/>
  </si>
  <si>
    <t>차익</t>
    <phoneticPr fontId="2" type="noConversion"/>
  </si>
  <si>
    <t>수 입 총 괄</t>
    <phoneticPr fontId="2" type="noConversion"/>
  </si>
  <si>
    <t>지 출 총 괄</t>
    <phoneticPr fontId="2" type="noConversion"/>
  </si>
  <si>
    <t>총계</t>
    <phoneticPr fontId="2" type="noConversion"/>
  </si>
  <si>
    <t>자재비</t>
  </si>
  <si>
    <t>사업비</t>
    <phoneticPr fontId="2" type="noConversion"/>
  </si>
  <si>
    <t>운영비</t>
    <phoneticPr fontId="2" type="noConversion"/>
  </si>
  <si>
    <t>항/목/세목</t>
    <phoneticPr fontId="2" type="noConversion"/>
  </si>
  <si>
    <t>비고</t>
    <phoneticPr fontId="2" type="noConversion"/>
  </si>
  <si>
    <t>기타사업수입</t>
  </si>
  <si>
    <t>바우처사업수입</t>
  </si>
  <si>
    <t>유료사업수입</t>
  </si>
  <si>
    <t>항/목/세목</t>
    <phoneticPr fontId="2" type="noConversion"/>
  </si>
  <si>
    <t>항/목/세목</t>
    <phoneticPr fontId="2" type="noConversion"/>
  </si>
  <si>
    <t>사회보험부담비용</t>
  </si>
  <si>
    <t>회의(교육)비</t>
  </si>
  <si>
    <t>소계</t>
    <phoneticPr fontId="2" type="noConversion"/>
  </si>
  <si>
    <t>용</t>
    <phoneticPr fontId="2" type="noConversion"/>
  </si>
  <si>
    <t>무료돌봄서비스 및 이미용서비스</t>
    <phoneticPr fontId="2" type="noConversion"/>
  </si>
  <si>
    <t>한국돌봄 등 협회비 및 유관기관 후원</t>
    <phoneticPr fontId="8" type="noConversion"/>
  </si>
  <si>
    <t xml:space="preserve">직무교육진행 간식비 /협회교육 및 워크샵 /외부교육신청 </t>
    <phoneticPr fontId="8" type="noConversion"/>
  </si>
  <si>
    <t>주유비/ 차량수리비 등</t>
    <phoneticPr fontId="8" type="noConversion"/>
  </si>
  <si>
    <t>결제단말기요금/인터넷및통신요금/전기요금/우편료 등</t>
    <phoneticPr fontId="8" type="noConversion"/>
  </si>
  <si>
    <t>취약계층 김장나눔 및 생활용품 지원 등</t>
    <phoneticPr fontId="2" type="noConversion"/>
  </si>
  <si>
    <t>2017년 결산</t>
    <phoneticPr fontId="2" type="noConversion"/>
  </si>
  <si>
    <t>대학생 및 중고생(사단법인 우리)</t>
    <phoneticPr fontId="2" type="noConversion"/>
  </si>
  <si>
    <t>비고</t>
    <phoneticPr fontId="2" type="noConversion"/>
  </si>
  <si>
    <t>도우누리협회비</t>
    <phoneticPr fontId="2" type="noConversion"/>
  </si>
  <si>
    <t>월례회의 진행 간식비</t>
    <phoneticPr fontId="2" type="noConversion"/>
  </si>
  <si>
    <t>통신요금250,000/전기요금1,350,000/우편발송료200,000</t>
    <phoneticPr fontId="2" type="noConversion"/>
  </si>
  <si>
    <t>직무교육비 및 간식비</t>
    <phoneticPr fontId="2" type="noConversion"/>
  </si>
  <si>
    <t>총회비용</t>
    <phoneticPr fontId="2" type="noConversion"/>
  </si>
  <si>
    <t>비고</t>
    <phoneticPr fontId="2" type="noConversion"/>
  </si>
  <si>
    <t>결제단말기요금</t>
    <phoneticPr fontId="2" type="noConversion"/>
  </si>
  <si>
    <t>배상책임보험</t>
    <phoneticPr fontId="2" type="noConversion"/>
  </si>
  <si>
    <t>사례회의강사비,직무교육비 및 간식비</t>
    <phoneticPr fontId="2" type="noConversion"/>
  </si>
  <si>
    <t>월례회의 간식비</t>
    <phoneticPr fontId="2" type="noConversion"/>
  </si>
  <si>
    <t>소모품구입 등</t>
    <phoneticPr fontId="2" type="noConversion"/>
  </si>
  <si>
    <t>유관기관 방문 및 후원</t>
    <phoneticPr fontId="2" type="noConversion"/>
  </si>
  <si>
    <t>정기총회비용</t>
    <phoneticPr fontId="2" type="noConversion"/>
  </si>
  <si>
    <t>수 입 총 괄</t>
    <phoneticPr fontId="2" type="noConversion"/>
  </si>
  <si>
    <t>2017년 결산</t>
    <phoneticPr fontId="2" type="noConversion"/>
  </si>
  <si>
    <t>2018년 예산</t>
    <phoneticPr fontId="2" type="noConversion"/>
  </si>
  <si>
    <t>바우처수입</t>
    <phoneticPr fontId="2" type="noConversion"/>
  </si>
  <si>
    <t>월평균 바우처시간</t>
    <phoneticPr fontId="2" type="noConversion"/>
  </si>
  <si>
    <t xml:space="preserve">32,000시간 </t>
    <phoneticPr fontId="2" type="noConversion"/>
  </si>
  <si>
    <t>급여액의 12/1</t>
    <phoneticPr fontId="2" type="noConversion"/>
  </si>
  <si>
    <t>(휴일야간3,200)</t>
  </si>
  <si>
    <t>급여액의 8%</t>
    <phoneticPr fontId="2" type="noConversion"/>
  </si>
  <si>
    <t>362,000,000*12개월</t>
    <phoneticPr fontId="2" type="noConversion"/>
  </si>
  <si>
    <t>협회비, 연대활동 등</t>
    <phoneticPr fontId="2" type="noConversion"/>
  </si>
  <si>
    <t>전담인력 시내.외 출장,외근 교통비 등</t>
    <phoneticPr fontId="2" type="noConversion"/>
  </si>
  <si>
    <t xml:space="preserve">유관기관 행사 참여 /이용자방문 </t>
    <phoneticPr fontId="2" type="noConversion"/>
  </si>
  <si>
    <t>돌봄사업총회기념품 및 식대</t>
    <phoneticPr fontId="2" type="noConversion"/>
  </si>
  <si>
    <t>업무용 차량구입(모닝)</t>
    <phoneticPr fontId="2" type="noConversion"/>
  </si>
  <si>
    <t>2017 결산</t>
    <phoneticPr fontId="2" type="noConversion"/>
  </si>
  <si>
    <t>2018 예산</t>
    <phoneticPr fontId="2" type="noConversion"/>
  </si>
  <si>
    <t>2017 결산</t>
    <phoneticPr fontId="2" type="noConversion"/>
  </si>
  <si>
    <t>2018 예산</t>
    <phoneticPr fontId="2" type="noConversion"/>
  </si>
  <si>
    <t>배상보험1,100,000/자동차보험500,000/화재보험 70,000/자동차세등150,000</t>
    <phoneticPr fontId="2" type="noConversion"/>
  </si>
  <si>
    <t>홈페이지수정360,000/홍보물500,000/달력150,000</t>
    <phoneticPr fontId="2" type="noConversion"/>
  </si>
  <si>
    <t>2017 결산</t>
    <phoneticPr fontId="2" type="noConversion"/>
  </si>
  <si>
    <t>사업수입의 98%</t>
    <phoneticPr fontId="2" type="noConversion"/>
  </si>
  <si>
    <t>2017 결산</t>
    <phoneticPr fontId="2" type="noConversion"/>
  </si>
  <si>
    <t>수 입  총 괄</t>
    <phoneticPr fontId="8" type="noConversion"/>
  </si>
  <si>
    <t>내역</t>
    <phoneticPr fontId="2" type="noConversion"/>
  </si>
  <si>
    <t>관/항</t>
    <phoneticPr fontId="2" type="noConversion"/>
  </si>
  <si>
    <t>목</t>
    <phoneticPr fontId="2" type="noConversion"/>
  </si>
  <si>
    <t>관</t>
    <phoneticPr fontId="2" type="noConversion"/>
  </si>
  <si>
    <t>목/세목</t>
    <phoneticPr fontId="2" type="noConversion"/>
  </si>
  <si>
    <t>장애인활동지원</t>
    <phoneticPr fontId="2" type="noConversion"/>
  </si>
  <si>
    <t>인건비</t>
    <phoneticPr fontId="2" type="noConversion"/>
  </si>
  <si>
    <t>노인돌봄</t>
    <phoneticPr fontId="2" type="noConversion"/>
  </si>
  <si>
    <t>퇴직적립금</t>
    <phoneticPr fontId="2" type="noConversion"/>
  </si>
  <si>
    <t>사</t>
    <phoneticPr fontId="2" type="noConversion"/>
  </si>
  <si>
    <t>가사간병</t>
    <phoneticPr fontId="2" type="noConversion"/>
  </si>
  <si>
    <t>업</t>
    <phoneticPr fontId="2" type="noConversion"/>
  </si>
  <si>
    <t>재가장기요양</t>
    <phoneticPr fontId="2" type="noConversion"/>
  </si>
  <si>
    <t>아가마지</t>
    <phoneticPr fontId="2" type="noConversion"/>
  </si>
  <si>
    <t>기타수입</t>
    <phoneticPr fontId="2" type="noConversion"/>
  </si>
  <si>
    <t>기관운영비</t>
    <phoneticPr fontId="2" type="noConversion"/>
  </si>
  <si>
    <t>잡수입</t>
    <phoneticPr fontId="8" type="noConversion"/>
  </si>
  <si>
    <t>임대료및관리비</t>
    <phoneticPr fontId="8" type="noConversion"/>
  </si>
  <si>
    <t>여비,교통비</t>
    <phoneticPr fontId="2" type="noConversion"/>
  </si>
  <si>
    <t>후원금</t>
    <phoneticPr fontId="2" type="noConversion"/>
  </si>
  <si>
    <t>배상책임보험/자동차보험</t>
    <phoneticPr fontId="8" type="noConversion"/>
  </si>
  <si>
    <t>외</t>
    <phoneticPr fontId="2" type="noConversion"/>
  </si>
  <si>
    <t>사업비</t>
    <phoneticPr fontId="2" type="noConversion"/>
  </si>
  <si>
    <t>교육진행비</t>
    <phoneticPr fontId="8" type="noConversion"/>
  </si>
  <si>
    <t>사회공헌사업</t>
    <phoneticPr fontId="8" type="noConversion"/>
  </si>
  <si>
    <t>시설비</t>
    <phoneticPr fontId="2" type="noConversion"/>
  </si>
  <si>
    <t>자산취득비</t>
    <phoneticPr fontId="2" type="noConversion"/>
  </si>
  <si>
    <t>회의(교육)비</t>
    <phoneticPr fontId="8" type="noConversion"/>
  </si>
  <si>
    <t>소계</t>
    <phoneticPr fontId="8" type="noConversion"/>
  </si>
  <si>
    <t>무료사회서비스</t>
    <phoneticPr fontId="2" type="noConversion"/>
  </si>
  <si>
    <t>장학금기부</t>
    <phoneticPr fontId="2" type="noConversion"/>
  </si>
  <si>
    <t>수입 총계</t>
    <phoneticPr fontId="8" type="noConversion"/>
  </si>
  <si>
    <t>지출 총계</t>
    <phoneticPr fontId="2" type="noConversion"/>
  </si>
  <si>
    <t>세부산출내역</t>
    <phoneticPr fontId="8" type="noConversion"/>
  </si>
  <si>
    <t>업무추진비</t>
    <phoneticPr fontId="2" type="noConversion"/>
  </si>
  <si>
    <t>운영위원회, 월례회의 등 각종 회의 진행비 등</t>
    <phoneticPr fontId="8" type="noConversion"/>
  </si>
  <si>
    <t>비</t>
    <phoneticPr fontId="2" type="noConversion"/>
  </si>
  <si>
    <t>사회보험료지원금</t>
    <phoneticPr fontId="2" type="noConversion"/>
  </si>
  <si>
    <t>홍보비</t>
    <phoneticPr fontId="8" type="noConversion"/>
  </si>
  <si>
    <t>행사진행비</t>
    <phoneticPr fontId="8" type="noConversion"/>
  </si>
  <si>
    <t>기타운영비</t>
    <phoneticPr fontId="8" type="noConversion"/>
  </si>
  <si>
    <t>홍보물품/홈페이지관리/명함및스티커/달력</t>
    <phoneticPr fontId="2" type="noConversion"/>
  </si>
  <si>
    <t>사무비</t>
    <phoneticPr fontId="2" type="noConversion"/>
  </si>
  <si>
    <t>직무교육간식비/사례회의 강사비</t>
    <phoneticPr fontId="2" type="noConversion"/>
  </si>
  <si>
    <t>예산대비</t>
    <phoneticPr fontId="2" type="noConversion"/>
  </si>
  <si>
    <t xml:space="preserve"> 이월액</t>
    <phoneticPr fontId="2" type="noConversion"/>
  </si>
  <si>
    <t>기타수입</t>
    <phoneticPr fontId="2" type="noConversion"/>
  </si>
  <si>
    <t>예산대비</t>
    <phoneticPr fontId="2" type="noConversion"/>
  </si>
  <si>
    <t>예산대비</t>
    <phoneticPr fontId="2" type="noConversion"/>
  </si>
  <si>
    <t>일자리안정자금</t>
    <phoneticPr fontId="2" type="noConversion"/>
  </si>
  <si>
    <t>예산대비</t>
    <phoneticPr fontId="8" type="noConversion"/>
  </si>
  <si>
    <t>예금이자</t>
    <phoneticPr fontId="2" type="noConversion"/>
  </si>
  <si>
    <t>세무조정수수료/발급수수료, 행사물품등</t>
    <phoneticPr fontId="8" type="noConversion"/>
  </si>
  <si>
    <t>지정후원금</t>
    <phoneticPr fontId="2" type="noConversion"/>
  </si>
  <si>
    <t xml:space="preserve">이용자 방문 등 (물품구입, 조의금 병문안 등) </t>
    <phoneticPr fontId="8" type="noConversion"/>
  </si>
  <si>
    <t xml:space="preserve">교육장월임대료/ 관리비 </t>
    <phoneticPr fontId="8" type="noConversion"/>
  </si>
  <si>
    <t>총회 진행비</t>
    <phoneticPr fontId="2" type="noConversion"/>
  </si>
  <si>
    <t>2018년 장애인활동지원사업 결산보고서</t>
    <phoneticPr fontId="2" type="noConversion"/>
  </si>
  <si>
    <t>2018년 결산</t>
    <phoneticPr fontId="2" type="noConversion"/>
  </si>
  <si>
    <t>직원포상비3,000,000/송년회 6,220,000/단체상해 및 공상처리 2,660,000 등</t>
    <phoneticPr fontId="2" type="noConversion"/>
  </si>
  <si>
    <t>일자리안정자금(사회보험료 차감 지원)</t>
    <phoneticPr fontId="2" type="noConversion"/>
  </si>
  <si>
    <t>교육장 월임대료/관리비</t>
    <phoneticPr fontId="2" type="noConversion"/>
  </si>
  <si>
    <t>복사용지구입,복합기렌탈료 등4,000,000/세무관리비용3,234,000/비품1,186,000/직원수첩1,100,000/정수기공기청정기랜탈549,600/시설보수및설치2,700,000/문구류및소모품구입2,050,000/각종수수료 등</t>
    <phoneticPr fontId="2" type="noConversion"/>
  </si>
  <si>
    <t>결제단말기요금8,960,920/전기요금2,170,000/통신요금2,900,000/우편요금 등</t>
    <phoneticPr fontId="2" type="noConversion"/>
  </si>
  <si>
    <t>배상책임보험(250명)4,760,000/자동차보험및 자동차세(3대)2,350,000</t>
    <phoneticPr fontId="2" type="noConversion"/>
  </si>
  <si>
    <t>차량수리비880,000/주유비(3대)2,035,000</t>
    <phoneticPr fontId="2" type="noConversion"/>
  </si>
  <si>
    <t xml:space="preserve">월례회의,사업평가회의, 장활운영위회의 등 간식 및 식대 </t>
    <phoneticPr fontId="2" type="noConversion"/>
  </si>
  <si>
    <t>제공인력 교육간식비 및 전담인력 외부교육 참가비</t>
    <phoneticPr fontId="2" type="noConversion"/>
  </si>
  <si>
    <t xml:space="preserve">홈페이지관리 ,달력 및 홍보물품 </t>
    <phoneticPr fontId="2" type="noConversion"/>
  </si>
  <si>
    <t>취약가정 생필품지원(김장김치 등)</t>
    <phoneticPr fontId="2" type="noConversion"/>
  </si>
  <si>
    <t>차년도 이월</t>
    <phoneticPr fontId="2" type="noConversion"/>
  </si>
  <si>
    <t>사업수입의 96%</t>
    <phoneticPr fontId="2" type="noConversion"/>
  </si>
  <si>
    <t>2018년 재가요양 결산보고서</t>
    <phoneticPr fontId="2" type="noConversion"/>
  </si>
  <si>
    <t xml:space="preserve">단체상해보험및공상처리750,000/우수직원연수1,000,000/조의금 등200,000 </t>
    <phoneticPr fontId="2" type="noConversion"/>
  </si>
  <si>
    <t>협회비 및 행사참여</t>
    <phoneticPr fontId="2" type="noConversion"/>
  </si>
  <si>
    <t>전담인력 시내외 출장교통비 등</t>
    <phoneticPr fontId="2" type="noConversion"/>
  </si>
  <si>
    <t>세무관리비4,000,000/무인경비800,000/월주차료및 도로비 500,000/비품및소모품구입2,100,000/정수기등월랜탈료 630,000/각종수수료</t>
    <phoneticPr fontId="2" type="noConversion"/>
  </si>
  <si>
    <t>주유비700,000/차량수리비등530,000</t>
    <phoneticPr fontId="2" type="noConversion"/>
  </si>
  <si>
    <t>수용기관경비</t>
    <phoneticPr fontId="2" type="noConversion"/>
  </si>
  <si>
    <t>이용자제공 기저귀,파스,물티슈,인지활동 교구이용자생일케잌,이용자선물</t>
    <phoneticPr fontId="2" type="noConversion"/>
  </si>
  <si>
    <t>시설비</t>
    <phoneticPr fontId="2" type="noConversion"/>
  </si>
  <si>
    <t>적립금및준비금</t>
    <phoneticPr fontId="2" type="noConversion"/>
  </si>
  <si>
    <t>운영충당적립금</t>
    <phoneticPr fontId="2" type="noConversion"/>
  </si>
  <si>
    <t>시설환경개선준비금</t>
    <phoneticPr fontId="2" type="noConversion"/>
  </si>
  <si>
    <t>무상지원차량 관련비용</t>
    <phoneticPr fontId="2" type="noConversion"/>
  </si>
  <si>
    <t>별도 적립</t>
    <phoneticPr fontId="2" type="noConversion"/>
  </si>
  <si>
    <t>사업수입의 92%</t>
    <phoneticPr fontId="2" type="noConversion"/>
  </si>
  <si>
    <t>퇴직연금적립</t>
    <phoneticPr fontId="2" type="noConversion"/>
  </si>
  <si>
    <t>4대보험 사업주부담금</t>
    <phoneticPr fontId="2" type="noConversion"/>
  </si>
  <si>
    <t>2018년 노인바우처 결산보고서</t>
    <phoneticPr fontId="2" type="noConversion"/>
  </si>
  <si>
    <t>2018 결산</t>
    <phoneticPr fontId="2" type="noConversion"/>
  </si>
  <si>
    <t>일자리안정자금 보험료차감지원</t>
    <phoneticPr fontId="2" type="noConversion"/>
  </si>
  <si>
    <t>송년회600,000/단체상해공제및공상처리120,000/식대등100,000/포상비150,000</t>
    <phoneticPr fontId="2" type="noConversion"/>
  </si>
  <si>
    <t>협회비</t>
    <phoneticPr fontId="2" type="noConversion"/>
  </si>
  <si>
    <t>문구류,직원수첩 등</t>
    <phoneticPr fontId="2" type="noConversion"/>
  </si>
  <si>
    <t>결제단말기요금, 우편료</t>
    <phoneticPr fontId="2" type="noConversion"/>
  </si>
  <si>
    <t>이용자 방문 등</t>
    <phoneticPr fontId="2" type="noConversion"/>
  </si>
  <si>
    <t>홍보달력제작</t>
    <phoneticPr fontId="2" type="noConversion"/>
  </si>
  <si>
    <t>제공인력및전담인력(0.5) 급여 등</t>
    <phoneticPr fontId="2" type="noConversion"/>
  </si>
  <si>
    <t>제공인력, 전담인력(2.5) 급여,연차수당,명절수당 등</t>
    <phoneticPr fontId="2" type="noConversion"/>
  </si>
  <si>
    <t>제공인력,전담인력(5) 급여 및 연차수당, 명절수당 등</t>
    <phoneticPr fontId="2" type="noConversion"/>
  </si>
  <si>
    <t>2018년 가사간병 결산보고서</t>
    <phoneticPr fontId="2" type="noConversion"/>
  </si>
  <si>
    <t>송년회600,000/단체상해공제 등75,000</t>
    <phoneticPr fontId="2" type="noConversion"/>
  </si>
  <si>
    <t>제공인력및전담인력(0.5) 급여,연차수당,명절수당</t>
    <phoneticPr fontId="2" type="noConversion"/>
  </si>
  <si>
    <t>사업수입의 95%</t>
    <phoneticPr fontId="2" type="noConversion"/>
  </si>
  <si>
    <t>정수기렌탈료173,800/직원수첩 및 소모품구입</t>
    <phoneticPr fontId="2" type="noConversion"/>
  </si>
  <si>
    <t>홍보용달력 등</t>
    <phoneticPr fontId="2" type="noConversion"/>
  </si>
  <si>
    <t>2018년 아가마지 결산보고서</t>
    <phoneticPr fontId="2" type="noConversion"/>
  </si>
  <si>
    <t>송년회600,000/단체상해공제 등</t>
    <phoneticPr fontId="2" type="noConversion"/>
  </si>
  <si>
    <t>사업수입의94%</t>
    <phoneticPr fontId="2" type="noConversion"/>
  </si>
  <si>
    <t>결제단말기요금, 통신요금</t>
    <phoneticPr fontId="2" type="noConversion"/>
  </si>
  <si>
    <t xml:space="preserve"> 2018년 사업총괄 수입.지출 결산서</t>
    <phoneticPr fontId="2" type="noConversion"/>
  </si>
  <si>
    <t>수용비및수수료,    제세공과금</t>
    <phoneticPr fontId="8" type="noConversion"/>
  </si>
  <si>
    <t>동아리지원금</t>
    <phoneticPr fontId="8" type="noConversion"/>
  </si>
  <si>
    <t>송년회/단체상해 및 공상처리/포상 등</t>
    <phoneticPr fontId="8" type="noConversion"/>
  </si>
  <si>
    <t>기타후생경비</t>
    <phoneticPr fontId="8" type="noConversion"/>
  </si>
  <si>
    <t>센터장1명/전담인력8명/제공인력307명(활동지원사249명,요양보호사49명,산모관리사9명)</t>
    <phoneticPr fontId="2" type="noConversion"/>
  </si>
  <si>
    <t xml:space="preserve">도우누리/유관기관 연대사업 및 참여 등 </t>
    <phoneticPr fontId="8" type="noConversion"/>
  </si>
  <si>
    <t>취약가정 김장나눔 및 물품 후원</t>
    <phoneticPr fontId="8" type="noConversion"/>
  </si>
  <si>
    <t>관내.외 출장 교통비</t>
    <phoneticPr fontId="2" type="noConversion"/>
  </si>
  <si>
    <t>사업수입대비 95%</t>
    <phoneticPr fontId="2" type="noConversion"/>
  </si>
  <si>
    <t xml:space="preserve">이사회의,해외연수,유관기관워크샵,조합원교육 등 간식  </t>
    <phoneticPr fontId="8" type="noConversion"/>
  </si>
  <si>
    <t>예산대비</t>
    <phoneticPr fontId="2" type="noConversion"/>
  </si>
  <si>
    <t>후방카메라설치</t>
    <phoneticPr fontId="2" type="noConversion"/>
  </si>
  <si>
    <t>일자리안정자금(장활 234,390,000/노인 13,000,420)</t>
    <phoneticPr fontId="2" type="noConversion"/>
  </si>
  <si>
    <t>전년도   이월금</t>
    <phoneticPr fontId="2" type="noConversion"/>
  </si>
  <si>
    <t>사업    수입</t>
    <phoneticPr fontId="2" type="noConversion"/>
  </si>
  <si>
    <t>사업   외      수입</t>
    <phoneticPr fontId="2" type="noConversion"/>
  </si>
  <si>
    <t>요양,노인,가사,산모</t>
    <phoneticPr fontId="2" type="noConversion"/>
  </si>
  <si>
    <t>협동조합운영비</t>
    <phoneticPr fontId="2" type="noConversion"/>
  </si>
  <si>
    <t>요양적립금</t>
    <phoneticPr fontId="2" type="noConversion"/>
  </si>
  <si>
    <t>출자금</t>
    <phoneticPr fontId="2" type="noConversion"/>
  </si>
  <si>
    <t>보통예금정기예금</t>
    <phoneticPr fontId="2" type="noConversion"/>
  </si>
  <si>
    <t>차년도이월금</t>
    <phoneticPr fontId="2" type="noConversion"/>
  </si>
  <si>
    <t>교육지원금</t>
    <phoneticPr fontId="2" type="noConversion"/>
  </si>
  <si>
    <t>고용주환급</t>
    <phoneticPr fontId="2" type="noConversion"/>
  </si>
  <si>
    <t>예수금계좌</t>
    <phoneticPr fontId="2" type="noConversion"/>
  </si>
  <si>
    <t>출자금반환</t>
    <phoneticPr fontId="2" type="noConversion"/>
  </si>
  <si>
    <t>돌봄센터</t>
    <phoneticPr fontId="2" type="noConversion"/>
  </si>
  <si>
    <t>돌봄센터사업비,출자금 ,운영비 등</t>
    <phoneticPr fontId="2" type="noConversion"/>
  </si>
  <si>
    <t>세무기장료/복합기 소모품/복사용지/비품및소모품구입 등</t>
    <phoneticPr fontId="8" type="noConversion"/>
  </si>
  <si>
    <t>후원차량 장비설치 등</t>
    <phoneticPr fontId="2" type="noConversion"/>
  </si>
  <si>
    <t>2017년 탈퇴신청자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</si>
</sst>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.0%"/>
    <numFmt numFmtId="177" formatCode="0.00_ "/>
    <numFmt numFmtId="178" formatCode="_-* #,##0.0_-;\-* #,##0.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rgb="FFFF000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rgb="FF0070C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rgb="FF0070C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7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4">
    <xf numFmtId="0" fontId="0" fillId="0" borderId="0" xfId="0">
      <alignment vertical="center"/>
    </xf>
    <xf numFmtId="41" fontId="3" fillId="0" borderId="1" xfId="1" applyFont="1" applyBorder="1">
      <alignment vertical="center"/>
    </xf>
    <xf numFmtId="0" fontId="3" fillId="0" borderId="1" xfId="0" applyFont="1" applyBorder="1">
      <alignment vertical="center"/>
    </xf>
    <xf numFmtId="41" fontId="4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41" fontId="4" fillId="0" borderId="12" xfId="1" applyFont="1" applyBorder="1">
      <alignment vertical="center"/>
    </xf>
    <xf numFmtId="0" fontId="3" fillId="0" borderId="11" xfId="0" applyFont="1" applyBorder="1">
      <alignment vertical="center"/>
    </xf>
    <xf numFmtId="41" fontId="3" fillId="0" borderId="12" xfId="1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41" fontId="4" fillId="0" borderId="5" xfId="1" applyFont="1" applyBorder="1">
      <alignment vertical="center"/>
    </xf>
    <xf numFmtId="41" fontId="4" fillId="0" borderId="27" xfId="1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3" xfId="0" applyFont="1" applyBorder="1">
      <alignment vertical="center"/>
    </xf>
    <xf numFmtId="41" fontId="4" fillId="0" borderId="3" xfId="1" applyFont="1" applyBorder="1">
      <alignment vertical="center"/>
    </xf>
    <xf numFmtId="41" fontId="4" fillId="0" borderId="31" xfId="1" applyFont="1" applyBorder="1">
      <alignment vertical="center"/>
    </xf>
    <xf numFmtId="41" fontId="4" fillId="2" borderId="5" xfId="1" applyFont="1" applyFill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19" xfId="0" applyFont="1" applyBorder="1">
      <alignment vertical="center"/>
    </xf>
    <xf numFmtId="41" fontId="3" fillId="0" borderId="19" xfId="0" applyNumberFormat="1" applyFont="1" applyBorder="1">
      <alignment vertical="center"/>
    </xf>
    <xf numFmtId="0" fontId="3" fillId="0" borderId="27" xfId="0" applyFont="1" applyBorder="1">
      <alignment vertical="center"/>
    </xf>
    <xf numFmtId="9" fontId="3" fillId="0" borderId="5" xfId="0" applyNumberFormat="1" applyFont="1" applyBorder="1">
      <alignment vertical="center"/>
    </xf>
    <xf numFmtId="41" fontId="3" fillId="0" borderId="5" xfId="1" applyFont="1" applyBorder="1">
      <alignment vertical="center"/>
    </xf>
    <xf numFmtId="0" fontId="3" fillId="0" borderId="15" xfId="0" applyFont="1" applyBorder="1">
      <alignment vertical="center"/>
    </xf>
    <xf numFmtId="41" fontId="3" fillId="0" borderId="3" xfId="1" applyFont="1" applyBorder="1">
      <alignment vertical="center"/>
    </xf>
    <xf numFmtId="41" fontId="3" fillId="0" borderId="3" xfId="1" applyFont="1" applyBorder="1" applyAlignment="1">
      <alignment horizontal="center" vertical="center"/>
    </xf>
    <xf numFmtId="41" fontId="3" fillId="0" borderId="8" xfId="1" applyFont="1" applyBorder="1">
      <alignment vertical="center"/>
    </xf>
    <xf numFmtId="41" fontId="3" fillId="0" borderId="11" xfId="1" applyFont="1" applyBorder="1">
      <alignment vertical="center"/>
    </xf>
    <xf numFmtId="41" fontId="3" fillId="0" borderId="1" xfId="1" applyFont="1" applyBorder="1" applyAlignment="1">
      <alignment horizontal="center" vertical="center"/>
    </xf>
    <xf numFmtId="41" fontId="3" fillId="0" borderId="30" xfId="1" applyFont="1" applyBorder="1" applyAlignment="1">
      <alignment horizontal="center" vertical="center"/>
    </xf>
    <xf numFmtId="41" fontId="3" fillId="0" borderId="29" xfId="1" applyFont="1" applyBorder="1" applyAlignment="1">
      <alignment horizontal="center" vertical="center"/>
    </xf>
    <xf numFmtId="41" fontId="3" fillId="0" borderId="28" xfId="1" applyFont="1" applyBorder="1" applyAlignment="1">
      <alignment horizontal="center" vertical="center"/>
    </xf>
    <xf numFmtId="10" fontId="3" fillId="0" borderId="20" xfId="0" applyNumberFormat="1" applyFont="1" applyBorder="1">
      <alignment vertical="center"/>
    </xf>
    <xf numFmtId="41" fontId="3" fillId="0" borderId="20" xfId="1" applyFont="1" applyBorder="1">
      <alignment vertical="center"/>
    </xf>
    <xf numFmtId="41" fontId="3" fillId="0" borderId="19" xfId="1" applyFont="1" applyBorder="1">
      <alignment vertical="center"/>
    </xf>
    <xf numFmtId="41" fontId="3" fillId="0" borderId="27" xfId="1" applyFont="1" applyBorder="1">
      <alignment vertical="center"/>
    </xf>
    <xf numFmtId="0" fontId="0" fillId="0" borderId="0" xfId="0" applyBorder="1">
      <alignment vertical="center"/>
    </xf>
    <xf numFmtId="41" fontId="3" fillId="0" borderId="5" xfId="1" applyFont="1" applyBorder="1" applyAlignment="1">
      <alignment horizontal="center" vertical="center"/>
    </xf>
    <xf numFmtId="41" fontId="3" fillId="0" borderId="15" xfId="1" applyFont="1" applyBorder="1">
      <alignment vertical="center"/>
    </xf>
    <xf numFmtId="9" fontId="3" fillId="0" borderId="27" xfId="1" applyNumberFormat="1" applyFont="1" applyBorder="1">
      <alignment vertical="center"/>
    </xf>
    <xf numFmtId="41" fontId="3" fillId="0" borderId="31" xfId="1" applyFont="1" applyBorder="1">
      <alignment vertical="center"/>
    </xf>
    <xf numFmtId="41" fontId="3" fillId="0" borderId="13" xfId="1" applyFont="1" applyBorder="1">
      <alignment vertical="center"/>
    </xf>
    <xf numFmtId="41" fontId="3" fillId="0" borderId="26" xfId="1" applyFont="1" applyBorder="1" applyAlignment="1">
      <alignment horizontal="center" vertical="center"/>
    </xf>
    <xf numFmtId="41" fontId="3" fillId="0" borderId="38" xfId="1" applyFont="1" applyBorder="1">
      <alignment vertical="center"/>
    </xf>
    <xf numFmtId="41" fontId="3" fillId="0" borderId="26" xfId="1" applyFont="1" applyBorder="1">
      <alignment vertical="center"/>
    </xf>
    <xf numFmtId="9" fontId="4" fillId="0" borderId="12" xfId="1" applyNumberFormat="1" applyFont="1" applyBorder="1">
      <alignment vertical="center"/>
    </xf>
    <xf numFmtId="9" fontId="4" fillId="0" borderId="27" xfId="1" applyNumberFormat="1" applyFont="1" applyBorder="1">
      <alignment vertical="center"/>
    </xf>
    <xf numFmtId="0" fontId="4" fillId="0" borderId="1" xfId="0" applyFont="1" applyBorder="1">
      <alignment vertical="center"/>
    </xf>
    <xf numFmtId="9" fontId="4" fillId="0" borderId="12" xfId="1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1" fontId="4" fillId="4" borderId="1" xfId="1" applyFont="1" applyFill="1" applyBorder="1">
      <alignment vertical="center"/>
    </xf>
    <xf numFmtId="0" fontId="3" fillId="4" borderId="3" xfId="0" applyFont="1" applyFill="1" applyBorder="1" applyAlignment="1">
      <alignment horizontal="center" vertical="center"/>
    </xf>
    <xf numFmtId="41" fontId="4" fillId="4" borderId="3" xfId="1" applyFont="1" applyFill="1" applyBorder="1">
      <alignment vertical="center"/>
    </xf>
    <xf numFmtId="41" fontId="4" fillId="4" borderId="29" xfId="1" applyFont="1" applyFill="1" applyBorder="1">
      <alignment vertical="center"/>
    </xf>
    <xf numFmtId="41" fontId="3" fillId="4" borderId="29" xfId="0" applyNumberFormat="1" applyFont="1" applyFill="1" applyBorder="1">
      <alignment vertical="center"/>
    </xf>
    <xf numFmtId="41" fontId="3" fillId="4" borderId="28" xfId="1" applyFont="1" applyFill="1" applyBorder="1" applyAlignment="1">
      <alignment vertical="center"/>
    </xf>
    <xf numFmtId="41" fontId="3" fillId="4" borderId="29" xfId="1" applyFont="1" applyFill="1" applyBorder="1" applyAlignment="1">
      <alignment vertical="center"/>
    </xf>
    <xf numFmtId="41" fontId="3" fillId="4" borderId="29" xfId="1" applyFont="1" applyFill="1" applyBorder="1" applyAlignment="1">
      <alignment horizontal="center" vertical="center"/>
    </xf>
    <xf numFmtId="41" fontId="3" fillId="4" borderId="1" xfId="1" applyFont="1" applyFill="1" applyBorder="1" applyAlignment="1">
      <alignment horizontal="center" vertical="center"/>
    </xf>
    <xf numFmtId="41" fontId="3" fillId="4" borderId="1" xfId="1" applyFont="1" applyFill="1" applyBorder="1">
      <alignment vertical="center"/>
    </xf>
    <xf numFmtId="9" fontId="4" fillId="4" borderId="1" xfId="1" applyNumberFormat="1" applyFont="1" applyFill="1" applyBorder="1">
      <alignment vertical="center"/>
    </xf>
    <xf numFmtId="41" fontId="3" fillId="4" borderId="3" xfId="1" applyFont="1" applyFill="1" applyBorder="1" applyAlignment="1">
      <alignment horizontal="center" vertical="center"/>
    </xf>
    <xf numFmtId="41" fontId="3" fillId="4" borderId="3" xfId="1" applyFont="1" applyFill="1" applyBorder="1">
      <alignment vertical="center"/>
    </xf>
    <xf numFmtId="0" fontId="3" fillId="2" borderId="30" xfId="0" applyFont="1" applyFill="1" applyBorder="1">
      <alignment vertical="center"/>
    </xf>
    <xf numFmtId="41" fontId="4" fillId="4" borderId="30" xfId="1" applyFont="1" applyFill="1" applyBorder="1">
      <alignment vertical="center"/>
    </xf>
    <xf numFmtId="41" fontId="3" fillId="4" borderId="29" xfId="1" applyFont="1" applyFill="1" applyBorder="1">
      <alignment vertical="center"/>
    </xf>
    <xf numFmtId="41" fontId="3" fillId="4" borderId="30" xfId="1" applyFont="1" applyFill="1" applyBorder="1">
      <alignment vertical="center"/>
    </xf>
    <xf numFmtId="9" fontId="3" fillId="0" borderId="12" xfId="1" applyNumberFormat="1" applyFont="1" applyBorder="1">
      <alignment vertical="center"/>
    </xf>
    <xf numFmtId="9" fontId="12" fillId="0" borderId="12" xfId="1" applyNumberFormat="1" applyFont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41" fontId="9" fillId="0" borderId="44" xfId="1" applyFont="1" applyBorder="1">
      <alignment vertical="center"/>
    </xf>
    <xf numFmtId="41" fontId="11" fillId="0" borderId="44" xfId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1" fontId="9" fillId="0" borderId="39" xfId="1" applyFont="1" applyBorder="1">
      <alignment vertical="center"/>
    </xf>
    <xf numFmtId="41" fontId="11" fillId="2" borderId="39" xfId="1" applyFont="1" applyFill="1" applyBorder="1">
      <alignment vertical="center"/>
    </xf>
    <xf numFmtId="41" fontId="11" fillId="0" borderId="39" xfId="1" applyFont="1" applyBorder="1">
      <alignment vertical="center"/>
    </xf>
    <xf numFmtId="0" fontId="11" fillId="4" borderId="1" xfId="0" applyFont="1" applyFill="1" applyBorder="1" applyAlignment="1">
      <alignment horizontal="center" vertical="center"/>
    </xf>
    <xf numFmtId="41" fontId="11" fillId="4" borderId="39" xfId="1" applyFont="1" applyFill="1" applyBorder="1">
      <alignment vertical="center"/>
    </xf>
    <xf numFmtId="41" fontId="4" fillId="0" borderId="12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41" fontId="4" fillId="0" borderId="4" xfId="1" applyFont="1" applyBorder="1">
      <alignment vertical="center"/>
    </xf>
    <xf numFmtId="41" fontId="9" fillId="0" borderId="53" xfId="1" applyFont="1" applyBorder="1">
      <alignment vertical="center"/>
    </xf>
    <xf numFmtId="41" fontId="4" fillId="0" borderId="47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41" fontId="4" fillId="0" borderId="27" xfId="1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1" fontId="11" fillId="4" borderId="39" xfId="0" applyNumberFormat="1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1" fontId="11" fillId="2" borderId="39" xfId="0" applyNumberFormat="1" applyFont="1" applyFill="1" applyBorder="1" applyAlignment="1">
      <alignment vertical="center"/>
    </xf>
    <xf numFmtId="0" fontId="11" fillId="4" borderId="19" xfId="0" applyFont="1" applyFill="1" applyBorder="1" applyAlignment="1">
      <alignment horizontal="center" vertical="center"/>
    </xf>
    <xf numFmtId="41" fontId="11" fillId="4" borderId="49" xfId="0" applyNumberFormat="1" applyFont="1" applyFill="1" applyBorder="1" applyAlignment="1">
      <alignment vertical="center"/>
    </xf>
    <xf numFmtId="9" fontId="11" fillId="2" borderId="23" xfId="1" applyNumberFormat="1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41" fontId="11" fillId="2" borderId="50" xfId="0" applyNumberFormat="1" applyFont="1" applyFill="1" applyBorder="1" applyAlignment="1">
      <alignment vertical="center"/>
    </xf>
    <xf numFmtId="9" fontId="11" fillId="2" borderId="0" xfId="1" applyNumberFormat="1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9" fontId="11" fillId="0" borderId="39" xfId="1" applyNumberFormat="1" applyFont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9" fontId="11" fillId="0" borderId="44" xfId="1" applyNumberFormat="1" applyFont="1" applyBorder="1" applyAlignment="1">
      <alignment horizontal="center" vertical="center"/>
    </xf>
    <xf numFmtId="9" fontId="11" fillId="4" borderId="39" xfId="1" applyNumberFormat="1" applyFont="1" applyFill="1" applyBorder="1" applyAlignment="1">
      <alignment horizontal="center" vertical="center"/>
    </xf>
    <xf numFmtId="9" fontId="11" fillId="2" borderId="39" xfId="1" applyNumberFormat="1" applyFont="1" applyFill="1" applyBorder="1" applyAlignment="1">
      <alignment horizontal="center" vertical="center"/>
    </xf>
    <xf numFmtId="177" fontId="11" fillId="2" borderId="39" xfId="0" applyNumberFormat="1" applyFont="1" applyFill="1" applyBorder="1" applyAlignment="1">
      <alignment horizontal="center" vertical="center"/>
    </xf>
    <xf numFmtId="9" fontId="11" fillId="4" borderId="49" xfId="1" applyNumberFormat="1" applyFont="1" applyFill="1" applyBorder="1" applyAlignment="1">
      <alignment horizontal="center" vertical="center"/>
    </xf>
    <xf numFmtId="41" fontId="11" fillId="2" borderId="1" xfId="1" applyFont="1" applyFill="1" applyBorder="1">
      <alignment vertical="center"/>
    </xf>
    <xf numFmtId="41" fontId="11" fillId="0" borderId="1" xfId="1" applyFont="1" applyBorder="1">
      <alignment vertical="center"/>
    </xf>
    <xf numFmtId="176" fontId="3" fillId="4" borderId="30" xfId="0" applyNumberFormat="1" applyFont="1" applyFill="1" applyBorder="1">
      <alignment vertical="center"/>
    </xf>
    <xf numFmtId="176" fontId="3" fillId="0" borderId="27" xfId="1" applyNumberFormat="1" applyFont="1" applyBorder="1">
      <alignment vertical="center"/>
    </xf>
    <xf numFmtId="176" fontId="3" fillId="4" borderId="30" xfId="1" applyNumberFormat="1" applyFont="1" applyFill="1" applyBorder="1">
      <alignment vertical="center"/>
    </xf>
    <xf numFmtId="41" fontId="6" fillId="2" borderId="5" xfId="1" applyFont="1" applyFill="1" applyBorder="1">
      <alignment vertical="center"/>
    </xf>
    <xf numFmtId="178" fontId="4" fillId="0" borderId="1" xfId="1" applyNumberFormat="1" applyFont="1" applyBorder="1">
      <alignment vertical="center"/>
    </xf>
    <xf numFmtId="41" fontId="3" fillId="0" borderId="5" xfId="1" applyFont="1" applyBorder="1" applyAlignment="1">
      <alignment horizontal="center" vertical="center"/>
    </xf>
    <xf numFmtId="41" fontId="4" fillId="0" borderId="27" xfId="1" applyNumberFormat="1" applyFont="1" applyBorder="1" applyAlignment="1">
      <alignment vertical="center" wrapText="1"/>
    </xf>
    <xf numFmtId="41" fontId="9" fillId="4" borderId="61" xfId="1" applyFont="1" applyFill="1" applyBorder="1" applyAlignment="1">
      <alignment horizontal="center" vertical="center"/>
    </xf>
    <xf numFmtId="41" fontId="4" fillId="0" borderId="44" xfId="1" applyFont="1" applyBorder="1">
      <alignment vertical="center"/>
    </xf>
    <xf numFmtId="41" fontId="4" fillId="0" borderId="39" xfId="1" applyFont="1" applyBorder="1">
      <alignment vertical="center"/>
    </xf>
    <xf numFmtId="41" fontId="4" fillId="2" borderId="39" xfId="1" applyFont="1" applyFill="1" applyBorder="1">
      <alignment vertical="center"/>
    </xf>
    <xf numFmtId="41" fontId="4" fillId="2" borderId="39" xfId="0" applyNumberFormat="1" applyFont="1" applyFill="1" applyBorder="1" applyAlignment="1">
      <alignment vertical="center"/>
    </xf>
    <xf numFmtId="0" fontId="4" fillId="0" borderId="6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1" fontId="11" fillId="0" borderId="12" xfId="1" applyFont="1" applyBorder="1">
      <alignment vertical="center"/>
    </xf>
    <xf numFmtId="41" fontId="4" fillId="0" borderId="6" xfId="1" applyFont="1" applyBorder="1">
      <alignment vertical="center"/>
    </xf>
    <xf numFmtId="0" fontId="4" fillId="0" borderId="11" xfId="0" applyFont="1" applyBorder="1">
      <alignment vertical="center"/>
    </xf>
    <xf numFmtId="41" fontId="11" fillId="0" borderId="12" xfId="1" applyFont="1" applyBorder="1" applyAlignment="1">
      <alignment vertical="center" wrapText="1"/>
    </xf>
    <xf numFmtId="41" fontId="11" fillId="4" borderId="12" xfId="1" applyFont="1" applyFill="1" applyBorder="1">
      <alignment vertical="center"/>
    </xf>
    <xf numFmtId="176" fontId="4" fillId="0" borderId="1" xfId="1" applyNumberFormat="1" applyFont="1" applyBorder="1">
      <alignment vertical="center"/>
    </xf>
    <xf numFmtId="41" fontId="10" fillId="4" borderId="12" xfId="1" applyFont="1" applyFill="1" applyBorder="1">
      <alignment vertical="center"/>
    </xf>
    <xf numFmtId="41" fontId="4" fillId="4" borderId="12" xfId="1" applyFont="1" applyFill="1" applyBorder="1">
      <alignment vertical="center"/>
    </xf>
    <xf numFmtId="0" fontId="4" fillId="5" borderId="1" xfId="0" applyFont="1" applyFill="1" applyBorder="1" applyAlignment="1">
      <alignment horizontal="center" vertical="center"/>
    </xf>
    <xf numFmtId="0" fontId="3" fillId="0" borderId="44" xfId="0" applyFont="1" applyBorder="1">
      <alignment vertical="center"/>
    </xf>
    <xf numFmtId="41" fontId="3" fillId="0" borderId="49" xfId="0" applyNumberFormat="1" applyFont="1" applyBorder="1">
      <alignment vertical="center"/>
    </xf>
    <xf numFmtId="41" fontId="4" fillId="0" borderId="64" xfId="1" applyFont="1" applyBorder="1">
      <alignment vertical="center"/>
    </xf>
    <xf numFmtId="41" fontId="4" fillId="0" borderId="46" xfId="1" applyFont="1" applyBorder="1">
      <alignment vertical="center"/>
    </xf>
    <xf numFmtId="41" fontId="3" fillId="0" borderId="37" xfId="1" applyFont="1" applyBorder="1" applyAlignment="1">
      <alignment horizontal="center" vertical="center"/>
    </xf>
    <xf numFmtId="41" fontId="3" fillId="0" borderId="36" xfId="1" applyFont="1" applyBorder="1" applyAlignment="1">
      <alignment horizontal="center" vertical="center"/>
    </xf>
    <xf numFmtId="41" fontId="3" fillId="0" borderId="51" xfId="1" applyFont="1" applyBorder="1" applyAlignment="1">
      <alignment horizontal="center" vertical="center"/>
    </xf>
    <xf numFmtId="176" fontId="4" fillId="0" borderId="42" xfId="1" applyNumberFormat="1" applyFont="1" applyBorder="1" applyAlignment="1">
      <alignment horizontal="left" vertical="center"/>
    </xf>
    <xf numFmtId="41" fontId="4" fillId="0" borderId="64" xfId="1" applyFont="1" applyBorder="1" applyAlignment="1">
      <alignment horizontal="left" vertical="center"/>
    </xf>
    <xf numFmtId="41" fontId="4" fillId="0" borderId="12" xfId="1" applyFont="1" applyBorder="1" applyAlignment="1">
      <alignment vertical="center" wrapText="1"/>
    </xf>
    <xf numFmtId="41" fontId="4" fillId="0" borderId="12" xfId="1" applyFont="1" applyBorder="1" applyAlignment="1">
      <alignment horizontal="left" vertical="center"/>
    </xf>
    <xf numFmtId="41" fontId="3" fillId="0" borderId="44" xfId="1" applyFont="1" applyBorder="1">
      <alignment vertical="center"/>
    </xf>
    <xf numFmtId="41" fontId="3" fillId="0" borderId="49" xfId="1" applyFont="1" applyBorder="1">
      <alignment vertical="center"/>
    </xf>
    <xf numFmtId="41" fontId="3" fillId="0" borderId="12" xfId="1" applyFont="1" applyBorder="1" applyAlignment="1">
      <alignment vertical="center" wrapText="1"/>
    </xf>
    <xf numFmtId="41" fontId="4" fillId="5" borderId="29" xfId="0" applyNumberFormat="1" applyFont="1" applyFill="1" applyBorder="1">
      <alignment vertical="center"/>
    </xf>
    <xf numFmtId="176" fontId="4" fillId="5" borderId="29" xfId="0" applyNumberFormat="1" applyFont="1" applyFill="1" applyBorder="1">
      <alignment vertical="center"/>
    </xf>
    <xf numFmtId="0" fontId="4" fillId="5" borderId="30" xfId="0" applyFont="1" applyFill="1" applyBorder="1">
      <alignment vertical="center"/>
    </xf>
    <xf numFmtId="9" fontId="4" fillId="0" borderId="5" xfId="1" applyNumberFormat="1" applyFont="1" applyBorder="1">
      <alignment vertical="center"/>
    </xf>
    <xf numFmtId="9" fontId="3" fillId="4" borderId="29" xfId="0" applyNumberFormat="1" applyFont="1" applyFill="1" applyBorder="1">
      <alignment vertical="center"/>
    </xf>
    <xf numFmtId="9" fontId="4" fillId="4" borderId="29" xfId="1" applyNumberFormat="1" applyFont="1" applyFill="1" applyBorder="1">
      <alignment vertical="center"/>
    </xf>
    <xf numFmtId="41" fontId="3" fillId="2" borderId="5" xfId="1" applyFont="1" applyFill="1" applyBorder="1">
      <alignment vertical="center"/>
    </xf>
    <xf numFmtId="9" fontId="3" fillId="4" borderId="1" xfId="1" applyNumberFormat="1" applyFont="1" applyFill="1" applyBorder="1">
      <alignment vertical="center"/>
    </xf>
    <xf numFmtId="9" fontId="3" fillId="4" borderId="29" xfId="1" applyNumberFormat="1" applyFont="1" applyFill="1" applyBorder="1">
      <alignment vertical="center"/>
    </xf>
    <xf numFmtId="9" fontId="3" fillId="4" borderId="30" xfId="1" applyNumberFormat="1" applyFont="1" applyFill="1" applyBorder="1">
      <alignment vertical="center"/>
    </xf>
    <xf numFmtId="0" fontId="11" fillId="2" borderId="54" xfId="0" applyFont="1" applyFill="1" applyBorder="1" applyAlignment="1">
      <alignment horizontal="center" vertical="center"/>
    </xf>
    <xf numFmtId="41" fontId="11" fillId="0" borderId="60" xfId="1" applyFont="1" applyBorder="1" applyAlignment="1">
      <alignment vertical="center" wrapText="1"/>
    </xf>
    <xf numFmtId="41" fontId="11" fillId="0" borderId="48" xfId="1" applyFont="1" applyBorder="1" applyAlignment="1">
      <alignment vertical="center" wrapText="1"/>
    </xf>
    <xf numFmtId="41" fontId="11" fillId="4" borderId="48" xfId="1" applyFont="1" applyFill="1" applyBorder="1" applyAlignment="1">
      <alignment horizontal="center" vertical="center"/>
    </xf>
    <xf numFmtId="41" fontId="11" fillId="0" borderId="48" xfId="0" applyNumberFormat="1" applyFont="1" applyFill="1" applyBorder="1" applyAlignment="1"/>
    <xf numFmtId="41" fontId="11" fillId="0" borderId="48" xfId="1" applyFont="1" applyBorder="1">
      <alignment vertical="center"/>
    </xf>
    <xf numFmtId="41" fontId="11" fillId="4" borderId="56" xfId="1" applyFont="1" applyFill="1" applyBorder="1" applyAlignment="1">
      <alignment horizontal="center" vertical="center"/>
    </xf>
    <xf numFmtId="41" fontId="11" fillId="0" borderId="55" xfId="0" applyNumberFormat="1" applyFont="1" applyFill="1" applyBorder="1" applyAlignment="1"/>
    <xf numFmtId="41" fontId="11" fillId="0" borderId="55" xfId="1" applyFont="1" applyBorder="1" applyAlignment="1">
      <alignment horizontal="left" vertical="center" wrapText="1"/>
    </xf>
    <xf numFmtId="41" fontId="11" fillId="2" borderId="48" xfId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41" fontId="11" fillId="2" borderId="1" xfId="1" applyFont="1" applyFill="1" applyBorder="1" applyAlignment="1">
      <alignment vertical="center"/>
    </xf>
    <xf numFmtId="41" fontId="11" fillId="2" borderId="1" xfId="0" applyNumberFormat="1" applyFont="1" applyFill="1" applyBorder="1" applyAlignment="1">
      <alignment vertical="center"/>
    </xf>
    <xf numFmtId="9" fontId="11" fillId="2" borderId="63" xfId="1" applyNumberFormat="1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vertical="center"/>
    </xf>
    <xf numFmtId="41" fontId="11" fillId="2" borderId="43" xfId="1" applyFont="1" applyFill="1" applyBorder="1" applyAlignment="1">
      <alignment vertical="center"/>
    </xf>
    <xf numFmtId="41" fontId="11" fillId="2" borderId="43" xfId="0" applyNumberFormat="1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9" fontId="11" fillId="2" borderId="12" xfId="1" applyNumberFormat="1" applyFont="1" applyFill="1" applyBorder="1" applyAlignment="1">
      <alignment horizontal="center" vertical="center"/>
    </xf>
    <xf numFmtId="41" fontId="4" fillId="0" borderId="12" xfId="1" applyNumberFormat="1" applyFont="1" applyBorder="1" applyAlignment="1">
      <alignment vertical="center" wrapText="1"/>
    </xf>
    <xf numFmtId="9" fontId="4" fillId="0" borderId="43" xfId="1" applyNumberFormat="1" applyFont="1" applyBorder="1" applyAlignment="1">
      <alignment horizontal="center" vertical="center"/>
    </xf>
    <xf numFmtId="9" fontId="3" fillId="4" borderId="30" xfId="0" applyNumberFormat="1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1" fontId="4" fillId="5" borderId="3" xfId="1" applyFont="1" applyFill="1" applyBorder="1">
      <alignment vertical="center"/>
    </xf>
    <xf numFmtId="176" fontId="4" fillId="5" borderId="3" xfId="1" applyNumberFormat="1" applyFont="1" applyFill="1" applyBorder="1">
      <alignment vertical="center"/>
    </xf>
    <xf numFmtId="41" fontId="4" fillId="5" borderId="31" xfId="1" applyFont="1" applyFill="1" applyBorder="1">
      <alignment vertical="center"/>
    </xf>
    <xf numFmtId="176" fontId="4" fillId="2" borderId="4" xfId="1" applyNumberFormat="1" applyFont="1" applyFill="1" applyBorder="1">
      <alignment vertical="center"/>
    </xf>
    <xf numFmtId="0" fontId="4" fillId="0" borderId="1" xfId="0" applyFont="1" applyBorder="1" applyAlignment="1">
      <alignment vertical="center"/>
    </xf>
    <xf numFmtId="41" fontId="11" fillId="4" borderId="35" xfId="1" applyFont="1" applyFill="1" applyBorder="1">
      <alignment vertical="center"/>
    </xf>
    <xf numFmtId="41" fontId="11" fillId="4" borderId="28" xfId="1" applyFont="1" applyFill="1" applyBorder="1">
      <alignment vertical="center"/>
    </xf>
    <xf numFmtId="41" fontId="11" fillId="4" borderId="34" xfId="1" applyFont="1" applyFill="1" applyBorder="1">
      <alignment vertical="center"/>
    </xf>
    <xf numFmtId="41" fontId="11" fillId="4" borderId="29" xfId="1" applyFont="1" applyFill="1" applyBorder="1">
      <alignment vertical="center"/>
    </xf>
    <xf numFmtId="0" fontId="13" fillId="4" borderId="34" xfId="0" applyFont="1" applyFill="1" applyBorder="1" applyAlignment="1">
      <alignment vertical="center"/>
    </xf>
    <xf numFmtId="9" fontId="4" fillId="0" borderId="44" xfId="1" applyNumberFormat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1" fontId="11" fillId="0" borderId="27" xfId="1" applyFont="1" applyBorder="1">
      <alignment vertical="center"/>
    </xf>
    <xf numFmtId="0" fontId="4" fillId="0" borderId="14" xfId="0" applyFont="1" applyBorder="1">
      <alignment vertical="center"/>
    </xf>
    <xf numFmtId="0" fontId="4" fillId="0" borderId="4" xfId="0" applyFont="1" applyBorder="1">
      <alignment vertical="center"/>
    </xf>
    <xf numFmtId="41" fontId="3" fillId="0" borderId="23" xfId="1" applyFont="1" applyBorder="1" applyAlignment="1">
      <alignment horizontal="center" vertical="center"/>
    </xf>
    <xf numFmtId="41" fontId="3" fillId="0" borderId="25" xfId="1" applyFont="1" applyBorder="1" applyAlignment="1">
      <alignment horizontal="center" vertical="center"/>
    </xf>
    <xf numFmtId="0" fontId="4" fillId="0" borderId="47" xfId="0" applyFont="1" applyBorder="1">
      <alignment vertical="center"/>
    </xf>
    <xf numFmtId="41" fontId="3" fillId="0" borderId="39" xfId="1" applyFont="1" applyBorder="1">
      <alignment vertical="center"/>
    </xf>
    <xf numFmtId="41" fontId="3" fillId="0" borderId="6" xfId="1" applyFont="1" applyBorder="1">
      <alignment vertical="center"/>
    </xf>
    <xf numFmtId="9" fontId="4" fillId="5" borderId="29" xfId="0" applyNumberFormat="1" applyFont="1" applyFill="1" applyBorder="1">
      <alignment vertical="center"/>
    </xf>
    <xf numFmtId="41" fontId="4" fillId="5" borderId="34" xfId="1" applyFont="1" applyFill="1" applyBorder="1">
      <alignment vertical="center"/>
    </xf>
    <xf numFmtId="9" fontId="4" fillId="5" borderId="29" xfId="1" applyNumberFormat="1" applyFont="1" applyFill="1" applyBorder="1">
      <alignment vertical="center"/>
    </xf>
    <xf numFmtId="41" fontId="4" fillId="5" borderId="30" xfId="1" applyFont="1" applyFill="1" applyBorder="1">
      <alignment vertical="center"/>
    </xf>
    <xf numFmtId="0" fontId="4" fillId="6" borderId="19" xfId="0" applyFont="1" applyFill="1" applyBorder="1" applyAlignment="1">
      <alignment horizontal="center" vertical="center"/>
    </xf>
    <xf numFmtId="41" fontId="4" fillId="6" borderId="44" xfId="1" applyFont="1" applyFill="1" applyBorder="1">
      <alignment vertical="center"/>
    </xf>
    <xf numFmtId="41" fontId="4" fillId="6" borderId="6" xfId="1" applyFont="1" applyFill="1" applyBorder="1">
      <alignment vertical="center"/>
    </xf>
    <xf numFmtId="0" fontId="4" fillId="6" borderId="39" xfId="0" applyFont="1" applyFill="1" applyBorder="1">
      <alignment vertical="center"/>
    </xf>
    <xf numFmtId="41" fontId="4" fillId="6" borderId="39" xfId="1" applyFont="1" applyFill="1" applyBorder="1">
      <alignment vertical="center"/>
    </xf>
    <xf numFmtId="41" fontId="4" fillId="6" borderId="1" xfId="1" applyFont="1" applyFill="1" applyBorder="1">
      <alignment vertical="center"/>
    </xf>
    <xf numFmtId="0" fontId="4" fillId="6" borderId="4" xfId="0" applyFont="1" applyFill="1" applyBorder="1">
      <alignment vertical="center"/>
    </xf>
    <xf numFmtId="41" fontId="4" fillId="7" borderId="44" xfId="1" applyFont="1" applyFill="1" applyBorder="1">
      <alignment vertical="center"/>
    </xf>
    <xf numFmtId="41" fontId="4" fillId="7" borderId="39" xfId="1" applyFont="1" applyFill="1" applyBorder="1">
      <alignment vertical="center"/>
    </xf>
    <xf numFmtId="41" fontId="4" fillId="7" borderId="1" xfId="1" applyFont="1" applyFill="1" applyBorder="1">
      <alignment vertical="center"/>
    </xf>
    <xf numFmtId="41" fontId="4" fillId="6" borderId="5" xfId="1" applyFont="1" applyFill="1" applyBorder="1">
      <alignment vertical="center"/>
    </xf>
    <xf numFmtId="41" fontId="4" fillId="6" borderId="3" xfId="1" applyFont="1" applyFill="1" applyBorder="1">
      <alignment vertical="center"/>
    </xf>
    <xf numFmtId="41" fontId="4" fillId="6" borderId="4" xfId="1" applyFont="1" applyFill="1" applyBorder="1">
      <alignment vertical="center"/>
    </xf>
    <xf numFmtId="41" fontId="4" fillId="4" borderId="34" xfId="1" applyFont="1" applyFill="1" applyBorder="1">
      <alignment vertical="center"/>
    </xf>
    <xf numFmtId="41" fontId="4" fillId="4" borderId="29" xfId="0" applyNumberFormat="1" applyFont="1" applyFill="1" applyBorder="1">
      <alignment vertical="center"/>
    </xf>
    <xf numFmtId="41" fontId="3" fillId="7" borderId="29" xfId="1" applyFont="1" applyFill="1" applyBorder="1" applyAlignment="1">
      <alignment horizontal="center" vertical="center"/>
    </xf>
    <xf numFmtId="41" fontId="4" fillId="7" borderId="5" xfId="1" applyFont="1" applyFill="1" applyBorder="1">
      <alignment vertical="center"/>
    </xf>
    <xf numFmtId="0" fontId="3" fillId="7" borderId="44" xfId="0" applyFont="1" applyFill="1" applyBorder="1">
      <alignment vertical="center"/>
    </xf>
    <xf numFmtId="41" fontId="3" fillId="7" borderId="19" xfId="0" applyNumberFormat="1" applyFont="1" applyFill="1" applyBorder="1">
      <alignment vertical="center"/>
    </xf>
    <xf numFmtId="0" fontId="3" fillId="7" borderId="29" xfId="0" applyFont="1" applyFill="1" applyBorder="1" applyAlignment="1">
      <alignment horizontal="center" vertical="center"/>
    </xf>
    <xf numFmtId="41" fontId="3" fillId="7" borderId="52" xfId="1" applyFont="1" applyFill="1" applyBorder="1" applyAlignment="1">
      <alignment horizontal="center" vertical="center"/>
    </xf>
    <xf numFmtId="41" fontId="3" fillId="7" borderId="44" xfId="1" applyFont="1" applyFill="1" applyBorder="1">
      <alignment vertical="center"/>
    </xf>
    <xf numFmtId="41" fontId="3" fillId="7" borderId="39" xfId="1" applyFont="1" applyFill="1" applyBorder="1">
      <alignment vertical="center"/>
    </xf>
    <xf numFmtId="41" fontId="3" fillId="7" borderId="19" xfId="1" applyFont="1" applyFill="1" applyBorder="1">
      <alignment vertical="center"/>
    </xf>
    <xf numFmtId="41" fontId="3" fillId="7" borderId="5" xfId="1" applyFont="1" applyFill="1" applyBorder="1">
      <alignment vertical="center"/>
    </xf>
    <xf numFmtId="41" fontId="3" fillId="7" borderId="1" xfId="1" applyFont="1" applyFill="1" applyBorder="1">
      <alignment vertical="center"/>
    </xf>
    <xf numFmtId="41" fontId="3" fillId="7" borderId="43" xfId="1" applyFont="1" applyFill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1" fontId="3" fillId="0" borderId="3" xfId="1" applyFont="1" applyBorder="1" applyAlignment="1">
      <alignment horizontal="center" vertical="center"/>
    </xf>
    <xf numFmtId="41" fontId="3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1" fontId="4" fillId="0" borderId="47" xfId="1" applyFont="1" applyBorder="1">
      <alignment vertical="center"/>
    </xf>
    <xf numFmtId="41" fontId="4" fillId="0" borderId="42" xfId="1" applyFont="1" applyBorder="1" applyAlignment="1">
      <alignment vertical="center" wrapText="1"/>
    </xf>
    <xf numFmtId="41" fontId="4" fillId="0" borderId="45" xfId="1" applyFont="1" applyBorder="1">
      <alignment vertical="center"/>
    </xf>
    <xf numFmtId="41" fontId="4" fillId="7" borderId="3" xfId="1" applyFont="1" applyFill="1" applyBorder="1">
      <alignment vertical="center"/>
    </xf>
    <xf numFmtId="41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vertical="center"/>
    </xf>
    <xf numFmtId="41" fontId="11" fillId="2" borderId="60" xfId="0" applyNumberFormat="1" applyFont="1" applyFill="1" applyBorder="1" applyAlignment="1">
      <alignment vertical="center"/>
    </xf>
    <xf numFmtId="41" fontId="11" fillId="2" borderId="48" xfId="0" applyNumberFormat="1" applyFont="1" applyFill="1" applyBorder="1" applyAlignment="1">
      <alignment vertical="center"/>
    </xf>
    <xf numFmtId="41" fontId="16" fillId="0" borderId="36" xfId="1" applyFont="1" applyBorder="1" applyAlignment="1">
      <alignment horizontal="center" vertical="center"/>
    </xf>
    <xf numFmtId="41" fontId="16" fillId="0" borderId="29" xfId="1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41" fontId="12" fillId="0" borderId="29" xfId="1" applyFont="1" applyBorder="1" applyAlignment="1">
      <alignment horizontal="center" vertical="center"/>
    </xf>
    <xf numFmtId="41" fontId="16" fillId="0" borderId="30" xfId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41" fontId="10" fillId="0" borderId="1" xfId="1" applyFont="1" applyBorder="1">
      <alignment vertical="center"/>
    </xf>
    <xf numFmtId="41" fontId="9" fillId="0" borderId="1" xfId="1" applyFont="1" applyBorder="1">
      <alignment vertical="center"/>
    </xf>
    <xf numFmtId="41" fontId="4" fillId="0" borderId="64" xfId="1" applyFont="1" applyBorder="1" applyAlignment="1">
      <alignment vertical="center" wrapText="1"/>
    </xf>
    <xf numFmtId="41" fontId="9" fillId="4" borderId="64" xfId="1" applyFont="1" applyFill="1" applyBorder="1" applyAlignment="1">
      <alignment vertical="center" wrapText="1"/>
    </xf>
    <xf numFmtId="41" fontId="4" fillId="2" borderId="64" xfId="1" applyFont="1" applyFill="1" applyBorder="1" applyAlignment="1">
      <alignment vertical="center" wrapText="1"/>
    </xf>
    <xf numFmtId="41" fontId="4" fillId="2" borderId="64" xfId="1" applyFont="1" applyFill="1" applyBorder="1">
      <alignment vertical="center"/>
    </xf>
    <xf numFmtId="41" fontId="9" fillId="4" borderId="64" xfId="1" applyFont="1" applyFill="1" applyBorder="1">
      <alignment vertical="center"/>
    </xf>
    <xf numFmtId="9" fontId="11" fillId="4" borderId="12" xfId="1" applyNumberFormat="1" applyFont="1" applyFill="1" applyBorder="1" applyAlignment="1">
      <alignment horizontal="center" vertical="center"/>
    </xf>
    <xf numFmtId="41" fontId="11" fillId="2" borderId="12" xfId="1" applyFont="1" applyFill="1" applyBorder="1" applyAlignment="1">
      <alignment horizontal="center" vertical="center"/>
    </xf>
    <xf numFmtId="41" fontId="10" fillId="2" borderId="1" xfId="1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41" fontId="11" fillId="2" borderId="12" xfId="1" applyFont="1" applyFill="1" applyBorder="1">
      <alignment vertical="center"/>
    </xf>
    <xf numFmtId="41" fontId="11" fillId="2" borderId="12" xfId="1" applyFont="1" applyFill="1" applyBorder="1" applyAlignment="1">
      <alignment vertical="center"/>
    </xf>
    <xf numFmtId="41" fontId="11" fillId="0" borderId="1" xfId="1" applyFont="1" applyBorder="1" applyAlignment="1">
      <alignment vertical="center"/>
    </xf>
    <xf numFmtId="41" fontId="11" fillId="0" borderId="12" xfId="1" applyFont="1" applyBorder="1" applyAlignment="1">
      <alignment vertical="center"/>
    </xf>
    <xf numFmtId="41" fontId="11" fillId="2" borderId="63" xfId="1" applyFont="1" applyFill="1" applyBorder="1" applyAlignment="1">
      <alignment horizontal="center" vertical="center"/>
    </xf>
    <xf numFmtId="9" fontId="11" fillId="2" borderId="64" xfId="1" applyNumberFormat="1" applyFont="1" applyFill="1" applyBorder="1" applyAlignment="1">
      <alignment horizontal="center" vertical="center"/>
    </xf>
    <xf numFmtId="41" fontId="11" fillId="2" borderId="2" xfId="0" applyNumberFormat="1" applyFont="1" applyFill="1" applyBorder="1" applyAlignment="1">
      <alignment vertical="center"/>
    </xf>
    <xf numFmtId="0" fontId="4" fillId="2" borderId="38" xfId="0" applyFont="1" applyFill="1" applyBorder="1" applyAlignment="1">
      <alignment horizontal="center" vertical="center"/>
    </xf>
    <xf numFmtId="0" fontId="11" fillId="2" borderId="6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41" fontId="11" fillId="0" borderId="50" xfId="1" applyFont="1" applyBorder="1">
      <alignment vertical="center"/>
    </xf>
    <xf numFmtId="9" fontId="4" fillId="0" borderId="63" xfId="1" applyNumberFormat="1" applyFont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41" fontId="4" fillId="4" borderId="19" xfId="1" applyFont="1" applyFill="1" applyBorder="1">
      <alignment vertical="center"/>
    </xf>
    <xf numFmtId="41" fontId="11" fillId="4" borderId="49" xfId="1" applyFont="1" applyFill="1" applyBorder="1">
      <alignment vertical="center"/>
    </xf>
    <xf numFmtId="9" fontId="4" fillId="4" borderId="20" xfId="1" applyNumberFormat="1" applyFont="1" applyFill="1" applyBorder="1" applyAlignment="1">
      <alignment horizontal="center" vertical="center"/>
    </xf>
    <xf numFmtId="0" fontId="4" fillId="4" borderId="67" xfId="0" applyFont="1" applyFill="1" applyBorder="1" applyAlignment="1">
      <alignment horizontal="center" vertical="center"/>
    </xf>
    <xf numFmtId="41" fontId="4" fillId="4" borderId="36" xfId="1" applyFont="1" applyFill="1" applyBorder="1">
      <alignment vertical="center"/>
    </xf>
    <xf numFmtId="9" fontId="4" fillId="4" borderId="51" xfId="1" applyNumberFormat="1" applyFont="1" applyFill="1" applyBorder="1" applyAlignment="1">
      <alignment horizontal="center" vertical="center"/>
    </xf>
    <xf numFmtId="41" fontId="11" fillId="2" borderId="63" xfId="1" applyFont="1" applyFill="1" applyBorder="1" applyAlignment="1">
      <alignment vertical="center"/>
    </xf>
    <xf numFmtId="0" fontId="4" fillId="8" borderId="36" xfId="0" applyFont="1" applyFill="1" applyBorder="1" applyAlignment="1">
      <alignment horizontal="center" vertical="center"/>
    </xf>
    <xf numFmtId="0" fontId="10" fillId="8" borderId="36" xfId="0" applyFont="1" applyFill="1" applyBorder="1" applyAlignment="1">
      <alignment vertical="center"/>
    </xf>
    <xf numFmtId="41" fontId="11" fillId="8" borderId="36" xfId="1" applyFont="1" applyFill="1" applyBorder="1" applyAlignment="1">
      <alignment vertical="center"/>
    </xf>
    <xf numFmtId="41" fontId="11" fillId="8" borderId="51" xfId="1" applyFont="1" applyFill="1" applyBorder="1" applyAlignment="1">
      <alignment vertical="center"/>
    </xf>
    <xf numFmtId="41" fontId="20" fillId="0" borderId="12" xfId="1" applyNumberFormat="1" applyFont="1" applyBorder="1" applyAlignment="1">
      <alignment vertical="center" wrapText="1"/>
    </xf>
    <xf numFmtId="41" fontId="11" fillId="4" borderId="35" xfId="1" applyFont="1" applyFill="1" applyBorder="1" applyAlignment="1">
      <alignment horizontal="center" vertical="center"/>
    </xf>
    <xf numFmtId="9" fontId="13" fillId="4" borderId="34" xfId="1" applyNumberFormat="1" applyFont="1" applyFill="1" applyBorder="1" applyAlignment="1">
      <alignment horizontal="center" vertical="center"/>
    </xf>
    <xf numFmtId="41" fontId="14" fillId="4" borderId="54" xfId="1" applyFont="1" applyFill="1" applyBorder="1">
      <alignment vertical="center"/>
    </xf>
    <xf numFmtId="9" fontId="11" fillId="2" borderId="15" xfId="1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1" fontId="3" fillId="0" borderId="32" xfId="1" applyFont="1" applyBorder="1" applyAlignment="1">
      <alignment horizontal="center" vertical="center"/>
    </xf>
    <xf numFmtId="41" fontId="3" fillId="0" borderId="33" xfId="1" applyFont="1" applyBorder="1" applyAlignment="1">
      <alignment horizontal="center" vertical="center"/>
    </xf>
    <xf numFmtId="41" fontId="3" fillId="0" borderId="35" xfId="1" applyFont="1" applyBorder="1" applyAlignment="1">
      <alignment horizontal="center" vertical="center"/>
    </xf>
    <xf numFmtId="41" fontId="3" fillId="0" borderId="22" xfId="1" applyFont="1" applyBorder="1" applyAlignment="1">
      <alignment horizontal="center" vertical="center"/>
    </xf>
    <xf numFmtId="41" fontId="3" fillId="0" borderId="23" xfId="1" applyFont="1" applyBorder="1" applyAlignment="1">
      <alignment horizontal="center" vertical="center"/>
    </xf>
    <xf numFmtId="41" fontId="3" fillId="0" borderId="25" xfId="1" applyFont="1" applyBorder="1" applyAlignment="1">
      <alignment horizontal="center" vertical="center"/>
    </xf>
    <xf numFmtId="41" fontId="3" fillId="0" borderId="14" xfId="1" applyFont="1" applyBorder="1" applyAlignment="1">
      <alignment horizontal="center" vertical="center"/>
    </xf>
    <xf numFmtId="41" fontId="3" fillId="0" borderId="15" xfId="1" applyFont="1" applyBorder="1" applyAlignment="1">
      <alignment horizontal="center" vertical="center"/>
    </xf>
    <xf numFmtId="41" fontId="3" fillId="0" borderId="3" xfId="1" applyFont="1" applyBorder="1" applyAlignment="1">
      <alignment horizontal="center" vertical="center"/>
    </xf>
    <xf numFmtId="41" fontId="3" fillId="0" borderId="4" xfId="1" applyFont="1" applyBorder="1" applyAlignment="1">
      <alignment horizontal="center" vertical="center"/>
    </xf>
    <xf numFmtId="41" fontId="3" fillId="0" borderId="5" xfId="1" applyFont="1" applyBorder="1" applyAlignment="1">
      <alignment horizontal="center" vertical="center"/>
    </xf>
    <xf numFmtId="41" fontId="4" fillId="7" borderId="3" xfId="1" applyFont="1" applyFill="1" applyBorder="1" applyAlignment="1">
      <alignment horizontal="center" vertical="center"/>
    </xf>
    <xf numFmtId="41" fontId="4" fillId="7" borderId="5" xfId="1" applyFont="1" applyFill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41" fontId="3" fillId="0" borderId="13" xfId="1" applyFont="1" applyBorder="1" applyAlignment="1">
      <alignment horizontal="center" vertical="center" wrapText="1"/>
    </xf>
    <xf numFmtId="41" fontId="3" fillId="0" borderId="14" xfId="1" applyFont="1" applyBorder="1" applyAlignment="1">
      <alignment horizontal="center" vertical="center" wrapText="1"/>
    </xf>
    <xf numFmtId="41" fontId="3" fillId="0" borderId="13" xfId="1" applyFont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41" fontId="3" fillId="0" borderId="3" xfId="1" applyFont="1" applyBorder="1" applyAlignment="1">
      <alignment horizontal="center" vertical="center" wrapText="1"/>
    </xf>
    <xf numFmtId="41" fontId="3" fillId="0" borderId="4" xfId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41" fontId="3" fillId="0" borderId="16" xfId="1" applyFont="1" applyBorder="1" applyAlignment="1">
      <alignment horizontal="center" vertical="center"/>
    </xf>
    <xf numFmtId="41" fontId="3" fillId="0" borderId="18" xfId="1" applyFont="1" applyBorder="1" applyAlignment="1">
      <alignment horizontal="center" vertical="center"/>
    </xf>
    <xf numFmtId="41" fontId="3" fillId="0" borderId="17" xfId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41" fontId="3" fillId="0" borderId="40" xfId="1" applyFont="1" applyBorder="1" applyAlignment="1">
      <alignment horizontal="center" vertical="center"/>
    </xf>
    <xf numFmtId="41" fontId="3" fillId="4" borderId="32" xfId="1" applyFont="1" applyFill="1" applyBorder="1" applyAlignment="1">
      <alignment horizontal="center" vertical="center"/>
    </xf>
    <xf numFmtId="41" fontId="3" fillId="4" borderId="34" xfId="1" applyFont="1" applyFill="1" applyBorder="1" applyAlignment="1">
      <alignment horizontal="center" vertical="center"/>
    </xf>
    <xf numFmtId="41" fontId="3" fillId="4" borderId="33" xfId="1" applyFont="1" applyFill="1" applyBorder="1" applyAlignment="1">
      <alignment horizontal="center" vertical="center"/>
    </xf>
    <xf numFmtId="41" fontId="3" fillId="0" borderId="5" xfId="1" applyFont="1" applyBorder="1" applyAlignment="1">
      <alignment horizontal="center" vertical="center" wrapText="1"/>
    </xf>
    <xf numFmtId="41" fontId="3" fillId="0" borderId="24" xfId="1" applyFont="1" applyBorder="1" applyAlignment="1">
      <alignment horizontal="center" vertical="center"/>
    </xf>
    <xf numFmtId="41" fontId="3" fillId="0" borderId="57" xfId="1" applyFont="1" applyBorder="1" applyAlignment="1">
      <alignment horizontal="center" vertical="center"/>
    </xf>
    <xf numFmtId="41" fontId="3" fillId="0" borderId="58" xfId="1" applyFont="1" applyBorder="1" applyAlignment="1">
      <alignment horizontal="center" vertical="center"/>
    </xf>
    <xf numFmtId="41" fontId="3" fillId="0" borderId="59" xfId="1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9" fontId="11" fillId="0" borderId="25" xfId="1" applyNumberFormat="1" applyFont="1" applyBorder="1" applyAlignment="1">
      <alignment horizontal="center" vertical="center"/>
    </xf>
    <xf numFmtId="9" fontId="11" fillId="0" borderId="10" xfId="1" applyNumberFormat="1" applyFont="1" applyBorder="1" applyAlignment="1">
      <alignment horizontal="center" vertical="center"/>
    </xf>
    <xf numFmtId="9" fontId="11" fillId="0" borderId="67" xfId="1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opLeftCell="A4" workbookViewId="0">
      <selection activeCell="N39" sqref="N39"/>
    </sheetView>
  </sheetViews>
  <sheetFormatPr defaultRowHeight="16.5" x14ac:dyDescent="0.3"/>
  <cols>
    <col min="1" max="1" width="6.125" customWidth="1"/>
    <col min="2" max="2" width="0" hidden="1" customWidth="1"/>
    <col min="3" max="3" width="9.375" customWidth="1"/>
    <col min="4" max="4" width="11.875" hidden="1" customWidth="1"/>
    <col min="5" max="5" width="12" customWidth="1"/>
    <col min="6" max="6" width="11.75" customWidth="1"/>
    <col min="7" max="7" width="6.625" customWidth="1"/>
    <col min="8" max="8" width="15.75" hidden="1" customWidth="1"/>
    <col min="9" max="9" width="7.625" customWidth="1"/>
    <col min="10" max="10" width="8.125" customWidth="1"/>
    <col min="11" max="11" width="11.25" customWidth="1"/>
    <col min="12" max="12" width="4.125" hidden="1" customWidth="1"/>
    <col min="13" max="13" width="12.25" customWidth="1"/>
    <col min="14" max="14" width="12" customWidth="1"/>
    <col min="15" max="15" width="6.625" customWidth="1"/>
    <col min="16" max="16" width="39.75" customWidth="1"/>
  </cols>
  <sheetData>
    <row r="1" spans="1:16" ht="26.25" customHeight="1" thickBot="1" x14ac:dyDescent="0.35">
      <c r="A1" s="321" t="s">
        <v>158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3"/>
    </row>
    <row r="2" spans="1:16" x14ac:dyDescent="0.3">
      <c r="A2" s="324" t="s">
        <v>76</v>
      </c>
      <c r="B2" s="325"/>
      <c r="C2" s="325"/>
      <c r="D2" s="325"/>
      <c r="E2" s="325"/>
      <c r="F2" s="325"/>
      <c r="G2" s="325"/>
      <c r="H2" s="326"/>
      <c r="I2" s="327" t="s">
        <v>38</v>
      </c>
      <c r="J2" s="328"/>
      <c r="K2" s="328"/>
      <c r="L2" s="328"/>
      <c r="M2" s="328"/>
      <c r="N2" s="328"/>
      <c r="O2" s="328"/>
      <c r="P2" s="329"/>
    </row>
    <row r="3" spans="1:16" ht="17.25" thickBot="1" x14ac:dyDescent="0.35">
      <c r="A3" s="128" t="s">
        <v>0</v>
      </c>
      <c r="B3" s="129" t="s">
        <v>1</v>
      </c>
      <c r="C3" s="129" t="s">
        <v>2</v>
      </c>
      <c r="D3" s="129" t="s">
        <v>77</v>
      </c>
      <c r="E3" s="129" t="s">
        <v>78</v>
      </c>
      <c r="F3" s="212" t="s">
        <v>159</v>
      </c>
      <c r="G3" s="129" t="s">
        <v>145</v>
      </c>
      <c r="H3" s="130" t="s">
        <v>44</v>
      </c>
      <c r="I3" s="128" t="s">
        <v>0</v>
      </c>
      <c r="J3" s="129" t="s">
        <v>1</v>
      </c>
      <c r="K3" s="129" t="s">
        <v>2</v>
      </c>
      <c r="L3" s="129" t="s">
        <v>77</v>
      </c>
      <c r="M3" s="129" t="s">
        <v>78</v>
      </c>
      <c r="N3" s="212" t="s">
        <v>159</v>
      </c>
      <c r="O3" s="129" t="s">
        <v>145</v>
      </c>
      <c r="P3" s="130" t="s">
        <v>44</v>
      </c>
    </row>
    <row r="4" spans="1:16" x14ac:dyDescent="0.3">
      <c r="A4" s="306" t="s">
        <v>3</v>
      </c>
      <c r="B4" s="309" t="s">
        <v>4</v>
      </c>
      <c r="C4" s="241" t="s">
        <v>79</v>
      </c>
      <c r="D4" s="10">
        <v>3944590350</v>
      </c>
      <c r="E4" s="10">
        <v>4344000000</v>
      </c>
      <c r="F4" s="213">
        <v>4502311550</v>
      </c>
      <c r="G4" s="197">
        <v>1.04</v>
      </c>
      <c r="H4" s="245" t="s">
        <v>80</v>
      </c>
      <c r="I4" s="306" t="s">
        <v>6</v>
      </c>
      <c r="J4" s="309" t="s">
        <v>7</v>
      </c>
      <c r="K4" s="199" t="s">
        <v>8</v>
      </c>
      <c r="L4" s="10">
        <v>3226495877</v>
      </c>
      <c r="M4" s="10">
        <v>3647000000</v>
      </c>
      <c r="N4" s="222">
        <v>3924402227</v>
      </c>
      <c r="O4" s="10"/>
      <c r="P4" s="200" t="s">
        <v>201</v>
      </c>
    </row>
    <row r="5" spans="1:16" x14ac:dyDescent="0.3">
      <c r="A5" s="306"/>
      <c r="B5" s="310"/>
      <c r="C5" s="240"/>
      <c r="D5" s="17"/>
      <c r="E5" s="17"/>
      <c r="F5" s="214"/>
      <c r="G5" s="125"/>
      <c r="H5" s="245" t="s">
        <v>81</v>
      </c>
      <c r="I5" s="306"/>
      <c r="J5" s="309"/>
      <c r="K5" s="79" t="s">
        <v>9</v>
      </c>
      <c r="L5" s="3">
        <v>263881231</v>
      </c>
      <c r="M5" s="3">
        <v>303700000</v>
      </c>
      <c r="N5" s="217">
        <v>322702110</v>
      </c>
      <c r="O5" s="3"/>
      <c r="P5" s="131" t="s">
        <v>82</v>
      </c>
    </row>
    <row r="6" spans="1:16" x14ac:dyDescent="0.3">
      <c r="A6" s="306"/>
      <c r="B6" s="240" t="s">
        <v>5</v>
      </c>
      <c r="C6" s="240" t="s">
        <v>5</v>
      </c>
      <c r="D6" s="17">
        <v>413803</v>
      </c>
      <c r="E6" s="17">
        <v>550000</v>
      </c>
      <c r="F6" s="214">
        <v>385945</v>
      </c>
      <c r="G6" s="132"/>
      <c r="H6" s="205" t="s">
        <v>83</v>
      </c>
      <c r="I6" s="306"/>
      <c r="J6" s="309"/>
      <c r="K6" s="308" t="s">
        <v>10</v>
      </c>
      <c r="L6" s="3">
        <v>251261550</v>
      </c>
      <c r="M6" s="3">
        <v>291000000</v>
      </c>
      <c r="N6" s="217">
        <v>292870135</v>
      </c>
      <c r="O6" s="3"/>
      <c r="P6" s="131" t="s">
        <v>84</v>
      </c>
    </row>
    <row r="7" spans="1:16" x14ac:dyDescent="0.3">
      <c r="A7" s="239"/>
      <c r="B7" s="240"/>
      <c r="C7" s="240"/>
      <c r="D7" s="17"/>
      <c r="E7" s="17"/>
      <c r="F7" s="214"/>
      <c r="G7" s="132"/>
      <c r="H7" s="205"/>
      <c r="I7" s="306"/>
      <c r="J7" s="309"/>
      <c r="K7" s="310"/>
      <c r="L7" s="3"/>
      <c r="M7" s="3"/>
      <c r="N7" s="217">
        <v>-234390000</v>
      </c>
      <c r="O7" s="3"/>
      <c r="P7" s="5" t="s">
        <v>161</v>
      </c>
    </row>
    <row r="8" spans="1:16" ht="24.75" customHeight="1" x14ac:dyDescent="0.3">
      <c r="A8" s="133"/>
      <c r="B8" s="51"/>
      <c r="C8" s="51"/>
      <c r="D8" s="51"/>
      <c r="E8" s="51"/>
      <c r="F8" s="215"/>
      <c r="G8" s="125"/>
      <c r="H8" s="11" t="s">
        <v>85</v>
      </c>
      <c r="I8" s="306"/>
      <c r="J8" s="309"/>
      <c r="K8" s="79" t="s">
        <v>11</v>
      </c>
      <c r="L8" s="3">
        <v>46868880</v>
      </c>
      <c r="M8" s="3">
        <v>32000000</v>
      </c>
      <c r="N8" s="217">
        <v>11880130</v>
      </c>
      <c r="O8" s="3"/>
      <c r="P8" s="134" t="s">
        <v>160</v>
      </c>
    </row>
    <row r="9" spans="1:16" x14ac:dyDescent="0.3">
      <c r="A9" s="133"/>
      <c r="B9" s="51"/>
      <c r="C9" s="51"/>
      <c r="D9" s="3"/>
      <c r="E9" s="3"/>
      <c r="F9" s="216"/>
      <c r="G9" s="125"/>
      <c r="H9" s="245"/>
      <c r="I9" s="306"/>
      <c r="J9" s="310"/>
      <c r="K9" s="92" t="s">
        <v>52</v>
      </c>
      <c r="L9" s="54">
        <f>SUM(L4:L8)</f>
        <v>3788507538</v>
      </c>
      <c r="M9" s="54">
        <f>SUM(M4:M8)</f>
        <v>4273700000</v>
      </c>
      <c r="N9" s="54">
        <f>SUM(N4:N8)</f>
        <v>4317464602</v>
      </c>
      <c r="O9" s="64">
        <v>1.01</v>
      </c>
      <c r="P9" s="135" t="s">
        <v>172</v>
      </c>
    </row>
    <row r="10" spans="1:16" x14ac:dyDescent="0.3">
      <c r="A10" s="133"/>
      <c r="B10" s="51"/>
      <c r="C10" s="51"/>
      <c r="D10" s="3"/>
      <c r="E10" s="3"/>
      <c r="F10" s="216"/>
      <c r="G10" s="125"/>
      <c r="H10" s="245"/>
      <c r="I10" s="306"/>
      <c r="J10" s="308" t="s">
        <v>12</v>
      </c>
      <c r="K10" s="79" t="s">
        <v>13</v>
      </c>
      <c r="L10" s="3">
        <v>1025300</v>
      </c>
      <c r="M10" s="3">
        <v>1000000</v>
      </c>
      <c r="N10" s="217">
        <v>777000</v>
      </c>
      <c r="O10" s="136"/>
      <c r="P10" s="131" t="s">
        <v>86</v>
      </c>
    </row>
    <row r="11" spans="1:16" x14ac:dyDescent="0.3">
      <c r="A11" s="133"/>
      <c r="B11" s="51"/>
      <c r="C11" s="51"/>
      <c r="D11" s="3"/>
      <c r="E11" s="3"/>
      <c r="F11" s="216"/>
      <c r="G11" s="125"/>
      <c r="H11" s="245"/>
      <c r="I11" s="306"/>
      <c r="J11" s="309"/>
      <c r="K11" s="79" t="s">
        <v>14</v>
      </c>
      <c r="L11" s="3">
        <v>2286670</v>
      </c>
      <c r="M11" s="3">
        <v>2300000</v>
      </c>
      <c r="N11" s="217">
        <v>2259120</v>
      </c>
      <c r="O11" s="136"/>
      <c r="P11" s="131" t="s">
        <v>167</v>
      </c>
    </row>
    <row r="12" spans="1:16" x14ac:dyDescent="0.3">
      <c r="A12" s="133"/>
      <c r="B12" s="51"/>
      <c r="C12" s="51"/>
      <c r="D12" s="3"/>
      <c r="E12" s="3"/>
      <c r="F12" s="216"/>
      <c r="G12" s="125"/>
      <c r="H12" s="245"/>
      <c r="I12" s="306"/>
      <c r="J12" s="310"/>
      <c r="K12" s="92" t="s">
        <v>52</v>
      </c>
      <c r="L12" s="54">
        <f>SUM(L10:L11)</f>
        <v>3311970</v>
      </c>
      <c r="M12" s="54">
        <f>SUM(M10:M11)</f>
        <v>3300000</v>
      </c>
      <c r="N12" s="54">
        <f>SUM(N10:N11)</f>
        <v>3036120</v>
      </c>
      <c r="O12" s="64">
        <v>0.92</v>
      </c>
      <c r="P12" s="137"/>
    </row>
    <row r="13" spans="1:16" x14ac:dyDescent="0.3">
      <c r="A13" s="133"/>
      <c r="B13" s="51"/>
      <c r="C13" s="51"/>
      <c r="D13" s="3"/>
      <c r="E13" s="3"/>
      <c r="F13" s="216"/>
      <c r="G13" s="125"/>
      <c r="H13" s="245"/>
      <c r="I13" s="306"/>
      <c r="J13" s="308" t="s">
        <v>16</v>
      </c>
      <c r="K13" s="79" t="s">
        <v>15</v>
      </c>
      <c r="L13" s="3">
        <v>12045208</v>
      </c>
      <c r="M13" s="3">
        <v>12200000</v>
      </c>
      <c r="N13" s="217">
        <v>12322198</v>
      </c>
      <c r="O13" s="136"/>
      <c r="P13" s="131" t="s">
        <v>162</v>
      </c>
    </row>
    <row r="14" spans="1:16" x14ac:dyDescent="0.3">
      <c r="A14" s="133"/>
      <c r="B14" s="51"/>
      <c r="C14" s="51"/>
      <c r="D14" s="3"/>
      <c r="E14" s="3"/>
      <c r="F14" s="216"/>
      <c r="G14" s="125"/>
      <c r="H14" s="245"/>
      <c r="I14" s="306"/>
      <c r="J14" s="309"/>
      <c r="K14" s="79" t="s">
        <v>17</v>
      </c>
      <c r="L14" s="3">
        <v>263850</v>
      </c>
      <c r="M14" s="3">
        <v>300000</v>
      </c>
      <c r="N14" s="217">
        <v>116400</v>
      </c>
      <c r="O14" s="136"/>
      <c r="P14" s="131" t="s">
        <v>87</v>
      </c>
    </row>
    <row r="15" spans="1:16" ht="50.25" customHeight="1" x14ac:dyDescent="0.3">
      <c r="A15" s="133"/>
      <c r="B15" s="51"/>
      <c r="C15" s="51"/>
      <c r="D15" s="3"/>
      <c r="E15" s="3"/>
      <c r="F15" s="216"/>
      <c r="G15" s="125"/>
      <c r="H15" s="245"/>
      <c r="I15" s="306"/>
      <c r="J15" s="309"/>
      <c r="K15" s="79" t="s">
        <v>18</v>
      </c>
      <c r="L15" s="3">
        <v>11950104</v>
      </c>
      <c r="M15" s="3">
        <v>12000000</v>
      </c>
      <c r="N15" s="217">
        <v>15039730</v>
      </c>
      <c r="O15" s="136"/>
      <c r="P15" s="134" t="s">
        <v>163</v>
      </c>
    </row>
    <row r="16" spans="1:16" ht="24.75" customHeight="1" x14ac:dyDescent="0.3">
      <c r="A16" s="133"/>
      <c r="B16" s="51"/>
      <c r="C16" s="51"/>
      <c r="D16" s="3"/>
      <c r="E16" s="3"/>
      <c r="F16" s="216"/>
      <c r="G16" s="125"/>
      <c r="H16" s="245"/>
      <c r="I16" s="306"/>
      <c r="J16" s="309"/>
      <c r="K16" s="79" t="s">
        <v>19</v>
      </c>
      <c r="L16" s="3">
        <v>12934880</v>
      </c>
      <c r="M16" s="3">
        <v>13000000</v>
      </c>
      <c r="N16" s="217">
        <v>14087590</v>
      </c>
      <c r="O16" s="136"/>
      <c r="P16" s="134" t="s">
        <v>164</v>
      </c>
    </row>
    <row r="17" spans="1:16" ht="24" customHeight="1" x14ac:dyDescent="0.3">
      <c r="A17" s="133"/>
      <c r="B17" s="51"/>
      <c r="C17" s="51"/>
      <c r="D17" s="3"/>
      <c r="E17" s="3"/>
      <c r="F17" s="216"/>
      <c r="G17" s="125"/>
      <c r="H17" s="200"/>
      <c r="I17" s="306"/>
      <c r="J17" s="309"/>
      <c r="K17" s="79" t="s">
        <v>20</v>
      </c>
      <c r="L17" s="3">
        <v>7246970</v>
      </c>
      <c r="M17" s="3">
        <v>7300000</v>
      </c>
      <c r="N17" s="217">
        <v>7112060</v>
      </c>
      <c r="O17" s="136"/>
      <c r="P17" s="134" t="s">
        <v>165</v>
      </c>
    </row>
    <row r="18" spans="1:16" ht="18" customHeight="1" x14ac:dyDescent="0.3">
      <c r="A18" s="133"/>
      <c r="B18" s="51"/>
      <c r="C18" s="51"/>
      <c r="D18" s="3"/>
      <c r="E18" s="3"/>
      <c r="F18" s="217"/>
      <c r="G18" s="3"/>
      <c r="H18" s="11"/>
      <c r="I18" s="306"/>
      <c r="J18" s="309"/>
      <c r="K18" s="79" t="s">
        <v>21</v>
      </c>
      <c r="L18" s="3">
        <v>2538450</v>
      </c>
      <c r="M18" s="3">
        <v>3100000</v>
      </c>
      <c r="N18" s="217">
        <v>2915980</v>
      </c>
      <c r="O18" s="136"/>
      <c r="P18" s="134" t="s">
        <v>166</v>
      </c>
    </row>
    <row r="19" spans="1:16" x14ac:dyDescent="0.3">
      <c r="A19" s="133"/>
      <c r="B19" s="51"/>
      <c r="C19" s="51"/>
      <c r="D19" s="3"/>
      <c r="E19" s="3"/>
      <c r="F19" s="217"/>
      <c r="G19" s="3"/>
      <c r="H19" s="5"/>
      <c r="I19" s="306"/>
      <c r="J19" s="309"/>
      <c r="K19" s="79" t="s">
        <v>22</v>
      </c>
      <c r="L19" s="3">
        <v>602200</v>
      </c>
      <c r="M19" s="3">
        <v>1000000</v>
      </c>
      <c r="N19" s="217">
        <v>170000</v>
      </c>
      <c r="O19" s="136"/>
      <c r="P19" s="131" t="s">
        <v>88</v>
      </c>
    </row>
    <row r="20" spans="1:16" ht="18" customHeight="1" x14ac:dyDescent="0.3">
      <c r="A20" s="133"/>
      <c r="B20" s="51"/>
      <c r="C20" s="51"/>
      <c r="D20" s="3"/>
      <c r="E20" s="3"/>
      <c r="F20" s="217"/>
      <c r="G20" s="3"/>
      <c r="H20" s="5"/>
      <c r="I20" s="306"/>
      <c r="J20" s="309"/>
      <c r="K20" s="79" t="s">
        <v>23</v>
      </c>
      <c r="L20" s="3">
        <v>3204700</v>
      </c>
      <c r="M20" s="3">
        <v>1500000</v>
      </c>
      <c r="N20" s="217">
        <v>1490000</v>
      </c>
      <c r="O20" s="136"/>
      <c r="P20" s="134" t="s">
        <v>169</v>
      </c>
    </row>
    <row r="21" spans="1:16" x14ac:dyDescent="0.3">
      <c r="A21" s="133"/>
      <c r="B21" s="51"/>
      <c r="C21" s="51"/>
      <c r="D21" s="3"/>
      <c r="E21" s="3"/>
      <c r="F21" s="217"/>
      <c r="G21" s="3"/>
      <c r="H21" s="5"/>
      <c r="I21" s="307"/>
      <c r="J21" s="310"/>
      <c r="K21" s="92" t="s">
        <v>52</v>
      </c>
      <c r="L21" s="54">
        <f>SUM(L13:L20)</f>
        <v>50786362</v>
      </c>
      <c r="M21" s="54">
        <f>SUM(M13:M20)</f>
        <v>50400000</v>
      </c>
      <c r="N21" s="54">
        <f>SUM(N13:N20)</f>
        <v>53253958</v>
      </c>
      <c r="O21" s="64">
        <v>1.06</v>
      </c>
      <c r="P21" s="137"/>
    </row>
    <row r="22" spans="1:16" x14ac:dyDescent="0.3">
      <c r="A22" s="133"/>
      <c r="B22" s="51"/>
      <c r="C22" s="51"/>
      <c r="D22" s="3"/>
      <c r="E22" s="3"/>
      <c r="F22" s="217"/>
      <c r="G22" s="3"/>
      <c r="H22" s="5"/>
      <c r="I22" s="305" t="s">
        <v>41</v>
      </c>
      <c r="J22" s="308" t="s">
        <v>24</v>
      </c>
      <c r="K22" s="79" t="s">
        <v>25</v>
      </c>
      <c r="L22" s="3">
        <v>2943700</v>
      </c>
      <c r="M22" s="3">
        <v>3000000</v>
      </c>
      <c r="N22" s="217">
        <v>1737300</v>
      </c>
      <c r="O22" s="136"/>
      <c r="P22" s="131" t="s">
        <v>168</v>
      </c>
    </row>
    <row r="23" spans="1:16" x14ac:dyDescent="0.3">
      <c r="A23" s="133"/>
      <c r="B23" s="51"/>
      <c r="C23" s="51"/>
      <c r="D23" s="3"/>
      <c r="E23" s="3"/>
      <c r="F23" s="217"/>
      <c r="G23" s="3"/>
      <c r="H23" s="5"/>
      <c r="I23" s="306"/>
      <c r="J23" s="309"/>
      <c r="K23" s="79" t="s">
        <v>26</v>
      </c>
      <c r="L23" s="3">
        <v>4914000</v>
      </c>
      <c r="M23" s="3">
        <v>2000000</v>
      </c>
      <c r="N23" s="217">
        <v>2339000</v>
      </c>
      <c r="O23" s="136"/>
      <c r="P23" s="131" t="s">
        <v>89</v>
      </c>
    </row>
    <row r="24" spans="1:16" ht="16.5" customHeight="1" x14ac:dyDescent="0.3">
      <c r="A24" s="133"/>
      <c r="B24" s="51"/>
      <c r="C24" s="51"/>
      <c r="D24" s="3"/>
      <c r="E24" s="3"/>
      <c r="F24" s="217"/>
      <c r="G24" s="3"/>
      <c r="H24" s="5"/>
      <c r="I24" s="306"/>
      <c r="J24" s="309"/>
      <c r="K24" s="79" t="s">
        <v>27</v>
      </c>
      <c r="L24" s="3">
        <v>2096420</v>
      </c>
      <c r="M24" s="3">
        <v>2000000</v>
      </c>
      <c r="N24" s="217">
        <v>1836130</v>
      </c>
      <c r="O24" s="136"/>
      <c r="P24" s="134" t="s">
        <v>170</v>
      </c>
    </row>
    <row r="25" spans="1:16" hidden="1" x14ac:dyDescent="0.3">
      <c r="A25" s="133"/>
      <c r="B25" s="51"/>
      <c r="C25" s="51"/>
      <c r="D25" s="3"/>
      <c r="E25" s="3"/>
      <c r="F25" s="217"/>
      <c r="G25" s="3"/>
      <c r="H25" s="5"/>
      <c r="I25" s="306"/>
      <c r="J25" s="309"/>
      <c r="K25" s="79" t="s">
        <v>40</v>
      </c>
      <c r="L25" s="3">
        <v>0</v>
      </c>
      <c r="M25" s="3"/>
      <c r="N25" s="217"/>
      <c r="O25" s="136"/>
      <c r="P25" s="5"/>
    </row>
    <row r="26" spans="1:16" x14ac:dyDescent="0.3">
      <c r="A26" s="133"/>
      <c r="B26" s="51"/>
      <c r="C26" s="51"/>
      <c r="D26" s="3"/>
      <c r="E26" s="3"/>
      <c r="F26" s="217"/>
      <c r="G26" s="3"/>
      <c r="H26" s="5"/>
      <c r="I26" s="307"/>
      <c r="J26" s="310"/>
      <c r="K26" s="92" t="s">
        <v>52</v>
      </c>
      <c r="L26" s="54">
        <f>SUM(L22:L25)</f>
        <v>9954120</v>
      </c>
      <c r="M26" s="54">
        <f>SUM(M22:M25)</f>
        <v>7000000</v>
      </c>
      <c r="N26" s="54">
        <f>SUM(N22:N25)</f>
        <v>5912430</v>
      </c>
      <c r="O26" s="64">
        <v>0.84</v>
      </c>
      <c r="P26" s="138"/>
    </row>
    <row r="27" spans="1:16" x14ac:dyDescent="0.3">
      <c r="A27" s="133"/>
      <c r="B27" s="51"/>
      <c r="C27" s="51"/>
      <c r="D27" s="3"/>
      <c r="E27" s="3"/>
      <c r="F27" s="217"/>
      <c r="G27" s="3"/>
      <c r="H27" s="5"/>
      <c r="I27" s="311" t="s">
        <v>28</v>
      </c>
      <c r="J27" s="315" t="s">
        <v>29</v>
      </c>
      <c r="K27" s="79" t="s">
        <v>30</v>
      </c>
      <c r="L27" s="3">
        <v>13918600</v>
      </c>
      <c r="M27" s="3">
        <v>0</v>
      </c>
      <c r="N27" s="217">
        <v>0</v>
      </c>
      <c r="O27" s="136"/>
      <c r="P27" s="5" t="s">
        <v>90</v>
      </c>
    </row>
    <row r="28" spans="1:16" ht="17.25" thickBot="1" x14ac:dyDescent="0.35">
      <c r="A28" s="133"/>
      <c r="B28" s="51"/>
      <c r="C28" s="51"/>
      <c r="D28" s="3"/>
      <c r="E28" s="3"/>
      <c r="F28" s="217"/>
      <c r="G28" s="3"/>
      <c r="H28" s="5"/>
      <c r="I28" s="311"/>
      <c r="J28" s="316"/>
      <c r="K28" s="139" t="s">
        <v>52</v>
      </c>
      <c r="L28" s="187">
        <f>SUM(L27)</f>
        <v>13918600</v>
      </c>
      <c r="M28" s="187">
        <f>SUM(M27)</f>
        <v>0</v>
      </c>
      <c r="N28" s="223">
        <f>SUM(N27)</f>
        <v>0</v>
      </c>
      <c r="O28" s="188"/>
      <c r="P28" s="189"/>
    </row>
    <row r="29" spans="1:16" ht="17.25" thickBot="1" x14ac:dyDescent="0.35">
      <c r="A29" s="312" t="s">
        <v>34</v>
      </c>
      <c r="B29" s="313"/>
      <c r="C29" s="314"/>
      <c r="D29" s="154">
        <f>SUM(D2:D28)</f>
        <v>3945004153</v>
      </c>
      <c r="E29" s="154">
        <f>SUM(E2:E28)</f>
        <v>4344550000</v>
      </c>
      <c r="F29" s="226">
        <f>SUM(F2:F28)</f>
        <v>4502697495</v>
      </c>
      <c r="G29" s="208">
        <v>1.04</v>
      </c>
      <c r="H29" s="156"/>
      <c r="I29" s="319" t="s">
        <v>35</v>
      </c>
      <c r="J29" s="319"/>
      <c r="K29" s="320"/>
      <c r="L29" s="209">
        <f>L9+L12+L21+L26+L28</f>
        <v>3866478590</v>
      </c>
      <c r="M29" s="209">
        <f>M9+M12+M21+M26+M28</f>
        <v>4334400000</v>
      </c>
      <c r="N29" s="225">
        <f>N9+N12+N21+N26+N28</f>
        <v>4379667110</v>
      </c>
      <c r="O29" s="210">
        <v>1.01</v>
      </c>
      <c r="P29" s="211"/>
    </row>
    <row r="30" spans="1:16" ht="17.25" thickBot="1" x14ac:dyDescent="0.35">
      <c r="A30" s="201"/>
      <c r="B30" s="202"/>
      <c r="C30" s="202"/>
      <c r="D30" s="202"/>
      <c r="E30" s="202"/>
      <c r="F30" s="218"/>
      <c r="G30" s="202"/>
      <c r="H30" s="205"/>
      <c r="I30" s="317" t="s">
        <v>146</v>
      </c>
      <c r="J30" s="318"/>
      <c r="K30" s="198"/>
      <c r="L30" s="87">
        <v>78525563</v>
      </c>
      <c r="M30" s="87">
        <v>10150000</v>
      </c>
      <c r="N30" s="224">
        <v>123030385</v>
      </c>
      <c r="O30" s="190"/>
      <c r="P30" s="24" t="s">
        <v>171</v>
      </c>
    </row>
    <row r="31" spans="1:16" ht="17.25" thickBot="1" x14ac:dyDescent="0.35">
      <c r="A31" s="312" t="s">
        <v>32</v>
      </c>
      <c r="B31" s="313"/>
      <c r="C31" s="314"/>
      <c r="D31" s="154">
        <f>SUM(D29:D30)</f>
        <v>3945004153</v>
      </c>
      <c r="E31" s="154">
        <f>SUM(E29:E30)</f>
        <v>4344550000</v>
      </c>
      <c r="F31" s="226">
        <f>SUM(F29:F30)</f>
        <v>4502697495</v>
      </c>
      <c r="G31" s="155"/>
      <c r="H31" s="156"/>
      <c r="I31" s="319" t="s">
        <v>32</v>
      </c>
      <c r="J31" s="319"/>
      <c r="K31" s="320"/>
      <c r="L31" s="154">
        <f>SUM(L29:L30)</f>
        <v>3945004153</v>
      </c>
      <c r="M31" s="154">
        <f>SUM(M29:M30)</f>
        <v>4344550000</v>
      </c>
      <c r="N31" s="226">
        <f>SUM(N29:N30)</f>
        <v>4502697495</v>
      </c>
      <c r="O31" s="155"/>
      <c r="P31" s="156"/>
    </row>
  </sheetData>
  <mergeCells count="19">
    <mergeCell ref="A1:P1"/>
    <mergeCell ref="A2:H2"/>
    <mergeCell ref="I2:P2"/>
    <mergeCell ref="B4:B5"/>
    <mergeCell ref="I4:I21"/>
    <mergeCell ref="J4:J9"/>
    <mergeCell ref="J10:J12"/>
    <mergeCell ref="J13:J21"/>
    <mergeCell ref="I22:I26"/>
    <mergeCell ref="J22:J26"/>
    <mergeCell ref="I27:I28"/>
    <mergeCell ref="A31:C31"/>
    <mergeCell ref="A4:A6"/>
    <mergeCell ref="J27:J28"/>
    <mergeCell ref="I30:J30"/>
    <mergeCell ref="I31:K31"/>
    <mergeCell ref="A29:C29"/>
    <mergeCell ref="I29:K29"/>
    <mergeCell ref="K6:K7"/>
  </mergeCells>
  <phoneticPr fontId="2" type="noConversion"/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workbookViewId="0">
      <selection activeCell="M12" sqref="M12"/>
    </sheetView>
  </sheetViews>
  <sheetFormatPr defaultRowHeight="16.5" x14ac:dyDescent="0.3"/>
  <cols>
    <col min="1" max="1" width="5.875" customWidth="1"/>
    <col min="2" max="2" width="8.625" customWidth="1"/>
    <col min="3" max="3" width="11.125" hidden="1" customWidth="1"/>
    <col min="4" max="4" width="10.75" customWidth="1"/>
    <col min="5" max="5" width="11.125" customWidth="1"/>
    <col min="6" max="6" width="6.375" customWidth="1"/>
    <col min="7" max="7" width="2.25" hidden="1" customWidth="1"/>
    <col min="8" max="8" width="6.5" customWidth="1"/>
    <col min="9" max="9" width="7.875" customWidth="1"/>
    <col min="10" max="10" width="11.25" customWidth="1"/>
    <col min="11" max="11" width="10.875" hidden="1" customWidth="1"/>
    <col min="12" max="12" width="11.375" customWidth="1"/>
    <col min="13" max="13" width="11" customWidth="1"/>
    <col min="14" max="14" width="6.375" customWidth="1"/>
    <col min="15" max="15" width="39.875" customWidth="1"/>
  </cols>
  <sheetData>
    <row r="1" spans="1:15" ht="25.5" customHeight="1" thickBot="1" x14ac:dyDescent="0.35">
      <c r="A1" s="330" t="s">
        <v>173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</row>
    <row r="2" spans="1:15" ht="17.25" thickBot="1" x14ac:dyDescent="0.35">
      <c r="A2" s="331" t="s">
        <v>37</v>
      </c>
      <c r="B2" s="332"/>
      <c r="C2" s="332"/>
      <c r="D2" s="332"/>
      <c r="E2" s="332"/>
      <c r="F2" s="332"/>
      <c r="G2" s="333"/>
      <c r="H2" s="334" t="s">
        <v>38</v>
      </c>
      <c r="I2" s="335"/>
      <c r="J2" s="335"/>
      <c r="K2" s="335"/>
      <c r="L2" s="335"/>
      <c r="M2" s="335"/>
      <c r="N2" s="336"/>
      <c r="O2" s="46" t="s">
        <v>44</v>
      </c>
    </row>
    <row r="3" spans="1:15" ht="17.25" thickBot="1" x14ac:dyDescent="0.35">
      <c r="A3" s="144" t="s">
        <v>0</v>
      </c>
      <c r="B3" s="145" t="s">
        <v>43</v>
      </c>
      <c r="C3" s="145" t="s">
        <v>91</v>
      </c>
      <c r="D3" s="145" t="s">
        <v>92</v>
      </c>
      <c r="E3" s="227" t="s">
        <v>159</v>
      </c>
      <c r="F3" s="254" t="s">
        <v>148</v>
      </c>
      <c r="G3" s="146" t="s">
        <v>62</v>
      </c>
      <c r="H3" s="35" t="s">
        <v>0</v>
      </c>
      <c r="I3" s="34" t="s">
        <v>1</v>
      </c>
      <c r="J3" s="34" t="s">
        <v>2</v>
      </c>
      <c r="K3" s="34" t="s">
        <v>93</v>
      </c>
      <c r="L3" s="34" t="s">
        <v>94</v>
      </c>
      <c r="M3" s="227" t="s">
        <v>159</v>
      </c>
      <c r="N3" s="255" t="s">
        <v>145</v>
      </c>
      <c r="O3" s="33"/>
    </row>
    <row r="4" spans="1:15" x14ac:dyDescent="0.3">
      <c r="A4" s="337" t="s">
        <v>3</v>
      </c>
      <c r="B4" s="121" t="s">
        <v>4</v>
      </c>
      <c r="C4" s="10">
        <v>553291856</v>
      </c>
      <c r="D4" s="10">
        <v>637000000</v>
      </c>
      <c r="E4" s="228">
        <v>635953936</v>
      </c>
      <c r="F4" s="157">
        <v>1</v>
      </c>
      <c r="G4" s="147"/>
      <c r="H4" s="337" t="s">
        <v>6</v>
      </c>
      <c r="I4" s="340" t="s">
        <v>7</v>
      </c>
      <c r="J4" s="243" t="s">
        <v>8</v>
      </c>
      <c r="K4" s="10">
        <v>406168879</v>
      </c>
      <c r="L4" s="10">
        <v>505000000</v>
      </c>
      <c r="M4" s="228">
        <v>500679355</v>
      </c>
      <c r="N4" s="10"/>
      <c r="O4" s="11" t="s">
        <v>200</v>
      </c>
    </row>
    <row r="5" spans="1:15" x14ac:dyDescent="0.3">
      <c r="A5" s="337"/>
      <c r="B5" s="32" t="s">
        <v>147</v>
      </c>
      <c r="C5" s="3">
        <v>9674630</v>
      </c>
      <c r="D5" s="3">
        <v>0</v>
      </c>
      <c r="E5" s="221"/>
      <c r="F5" s="3"/>
      <c r="G5" s="148"/>
      <c r="H5" s="337"/>
      <c r="I5" s="340"/>
      <c r="J5" s="32" t="s">
        <v>9</v>
      </c>
      <c r="K5" s="3">
        <v>32296995</v>
      </c>
      <c r="L5" s="3">
        <v>41800000</v>
      </c>
      <c r="M5" s="221">
        <v>40439613</v>
      </c>
      <c r="N5" s="3"/>
      <c r="O5" s="5" t="s">
        <v>188</v>
      </c>
    </row>
    <row r="6" spans="1:15" x14ac:dyDescent="0.3">
      <c r="A6" s="338"/>
      <c r="B6" s="32" t="s">
        <v>5</v>
      </c>
      <c r="C6" s="3">
        <v>115670</v>
      </c>
      <c r="D6" s="3">
        <v>120000</v>
      </c>
      <c r="E6" s="221">
        <v>53865</v>
      </c>
      <c r="F6" s="3"/>
      <c r="G6" s="148"/>
      <c r="H6" s="337"/>
      <c r="I6" s="340"/>
      <c r="J6" s="32" t="s">
        <v>10</v>
      </c>
      <c r="K6" s="3">
        <v>35580668</v>
      </c>
      <c r="L6" s="3">
        <v>43200000</v>
      </c>
      <c r="M6" s="221">
        <v>41352220</v>
      </c>
      <c r="N6" s="3"/>
      <c r="O6" s="5" t="s">
        <v>189</v>
      </c>
    </row>
    <row r="7" spans="1:15" ht="25.5" customHeight="1" x14ac:dyDescent="0.3">
      <c r="A7" s="345"/>
      <c r="B7" s="249"/>
      <c r="C7" s="3"/>
      <c r="D7" s="3"/>
      <c r="E7" s="221"/>
      <c r="F7" s="3"/>
      <c r="G7" s="148"/>
      <c r="H7" s="337"/>
      <c r="I7" s="340"/>
      <c r="J7" s="32" t="s">
        <v>11</v>
      </c>
      <c r="K7" s="3">
        <v>15512160</v>
      </c>
      <c r="L7" s="3">
        <v>5700000</v>
      </c>
      <c r="M7" s="221">
        <v>3719950</v>
      </c>
      <c r="N7" s="3"/>
      <c r="O7" s="149" t="s">
        <v>174</v>
      </c>
    </row>
    <row r="8" spans="1:15" x14ac:dyDescent="0.3">
      <c r="A8" s="346"/>
      <c r="B8" s="1"/>
      <c r="C8" s="3"/>
      <c r="D8" s="3"/>
      <c r="E8" s="221"/>
      <c r="F8" s="3"/>
      <c r="G8" s="148"/>
      <c r="H8" s="337"/>
      <c r="I8" s="341"/>
      <c r="J8" s="62" t="s">
        <v>31</v>
      </c>
      <c r="K8" s="63">
        <f>SUM(K4:K7)</f>
        <v>489558702</v>
      </c>
      <c r="L8" s="63">
        <f>SUM(L4:L7)</f>
        <v>595700000</v>
      </c>
      <c r="M8" s="63">
        <f>SUM(M4:M7)</f>
        <v>586191138</v>
      </c>
      <c r="N8" s="64">
        <v>0.98399999999999999</v>
      </c>
      <c r="O8" s="5" t="s">
        <v>187</v>
      </c>
    </row>
    <row r="9" spans="1:15" x14ac:dyDescent="0.3">
      <c r="A9" s="31"/>
      <c r="B9" s="1"/>
      <c r="C9" s="3"/>
      <c r="D9" s="3"/>
      <c r="E9" s="221"/>
      <c r="F9" s="3"/>
      <c r="G9" s="148"/>
      <c r="H9" s="337"/>
      <c r="I9" s="339" t="s">
        <v>12</v>
      </c>
      <c r="J9" s="32" t="s">
        <v>13</v>
      </c>
      <c r="K9" s="3">
        <v>715000</v>
      </c>
      <c r="L9" s="3">
        <v>715000</v>
      </c>
      <c r="M9" s="221">
        <v>1013650</v>
      </c>
      <c r="N9" s="3"/>
      <c r="O9" s="5" t="s">
        <v>175</v>
      </c>
    </row>
    <row r="10" spans="1:15" x14ac:dyDescent="0.3">
      <c r="A10" s="31"/>
      <c r="B10" s="1"/>
      <c r="C10" s="3"/>
      <c r="D10" s="3"/>
      <c r="E10" s="221"/>
      <c r="F10" s="3"/>
      <c r="G10" s="148"/>
      <c r="H10" s="337"/>
      <c r="I10" s="340"/>
      <c r="J10" s="32" t="s">
        <v>14</v>
      </c>
      <c r="K10" s="3">
        <v>408600</v>
      </c>
      <c r="L10" s="3">
        <v>500000</v>
      </c>
      <c r="M10" s="221">
        <v>660890</v>
      </c>
      <c r="N10" s="3"/>
      <c r="O10" s="5" t="s">
        <v>64</v>
      </c>
    </row>
    <row r="11" spans="1:15" x14ac:dyDescent="0.3">
      <c r="A11" s="31"/>
      <c r="B11" s="1"/>
      <c r="C11" s="3"/>
      <c r="D11" s="3"/>
      <c r="E11" s="221"/>
      <c r="F11" s="3"/>
      <c r="G11" s="148"/>
      <c r="H11" s="337"/>
      <c r="I11" s="341"/>
      <c r="J11" s="62" t="s">
        <v>31</v>
      </c>
      <c r="K11" s="63">
        <f>SUM(K9:K10)</f>
        <v>1123600</v>
      </c>
      <c r="L11" s="63">
        <f>SUM(L9:L10)</f>
        <v>1215000</v>
      </c>
      <c r="M11" s="63">
        <f>SUM(M9:M10)</f>
        <v>1674540</v>
      </c>
      <c r="N11" s="64">
        <v>1.38</v>
      </c>
      <c r="O11" s="5"/>
    </row>
    <row r="12" spans="1:15" x14ac:dyDescent="0.3">
      <c r="A12" s="31"/>
      <c r="B12" s="1"/>
      <c r="C12" s="3"/>
      <c r="D12" s="3"/>
      <c r="E12" s="221"/>
      <c r="F12" s="3"/>
      <c r="G12" s="148"/>
      <c r="H12" s="337"/>
      <c r="I12" s="339" t="s">
        <v>42</v>
      </c>
      <c r="J12" s="32" t="s">
        <v>15</v>
      </c>
      <c r="K12" s="3">
        <v>0</v>
      </c>
      <c r="L12" s="3">
        <v>400000</v>
      </c>
      <c r="M12" s="221"/>
      <c r="N12" s="3"/>
      <c r="O12" s="5"/>
    </row>
    <row r="13" spans="1:15" x14ac:dyDescent="0.3">
      <c r="A13" s="31"/>
      <c r="B13" s="1"/>
      <c r="C13" s="3"/>
      <c r="D13" s="3"/>
      <c r="E13" s="221"/>
      <c r="F13" s="3"/>
      <c r="G13" s="148"/>
      <c r="H13" s="337"/>
      <c r="I13" s="340"/>
      <c r="J13" s="32" t="s">
        <v>17</v>
      </c>
      <c r="K13" s="3">
        <v>377100</v>
      </c>
      <c r="L13" s="3">
        <v>500000</v>
      </c>
      <c r="M13" s="221">
        <v>501800</v>
      </c>
      <c r="N13" s="3"/>
      <c r="O13" s="5" t="s">
        <v>176</v>
      </c>
    </row>
    <row r="14" spans="1:15" ht="36" customHeight="1" x14ac:dyDescent="0.3">
      <c r="A14" s="31"/>
      <c r="B14" s="1"/>
      <c r="C14" s="3"/>
      <c r="D14" s="3"/>
      <c r="E14" s="221"/>
      <c r="F14" s="3"/>
      <c r="G14" s="148"/>
      <c r="H14" s="337"/>
      <c r="I14" s="340"/>
      <c r="J14" s="32" t="s">
        <v>18</v>
      </c>
      <c r="K14" s="3">
        <v>7476368</v>
      </c>
      <c r="L14" s="3">
        <v>7500000</v>
      </c>
      <c r="M14" s="221">
        <v>8066873</v>
      </c>
      <c r="N14" s="3"/>
      <c r="O14" s="149" t="s">
        <v>177</v>
      </c>
    </row>
    <row r="15" spans="1:15" x14ac:dyDescent="0.3">
      <c r="A15" s="31"/>
      <c r="B15" s="1"/>
      <c r="C15" s="3"/>
      <c r="D15" s="3"/>
      <c r="E15" s="221"/>
      <c r="F15" s="3"/>
      <c r="G15" s="148"/>
      <c r="H15" s="337"/>
      <c r="I15" s="340"/>
      <c r="J15" s="32" t="s">
        <v>19</v>
      </c>
      <c r="K15" s="3">
        <v>1803340</v>
      </c>
      <c r="L15" s="3">
        <v>2000000</v>
      </c>
      <c r="M15" s="342">
        <v>3723300</v>
      </c>
      <c r="N15" s="344"/>
      <c r="O15" s="247" t="s">
        <v>65</v>
      </c>
    </row>
    <row r="16" spans="1:15" ht="26.25" customHeight="1" x14ac:dyDescent="0.3">
      <c r="A16" s="31"/>
      <c r="B16" s="1"/>
      <c r="C16" s="3"/>
      <c r="D16" s="3"/>
      <c r="E16" s="221"/>
      <c r="F16" s="3"/>
      <c r="G16" s="148"/>
      <c r="H16" s="337"/>
      <c r="I16" s="340"/>
      <c r="J16" s="32" t="s">
        <v>20</v>
      </c>
      <c r="K16" s="3">
        <v>1699610</v>
      </c>
      <c r="L16" s="3">
        <v>1800000</v>
      </c>
      <c r="M16" s="343"/>
      <c r="N16" s="344"/>
      <c r="O16" s="246" t="s">
        <v>95</v>
      </c>
    </row>
    <row r="17" spans="1:15" x14ac:dyDescent="0.3">
      <c r="A17" s="31"/>
      <c r="B17" s="1"/>
      <c r="C17" s="3"/>
      <c r="D17" s="3"/>
      <c r="E17" s="221"/>
      <c r="F17" s="3"/>
      <c r="G17" s="148"/>
      <c r="H17" s="337"/>
      <c r="I17" s="340"/>
      <c r="J17" s="32" t="s">
        <v>21</v>
      </c>
      <c r="K17" s="3">
        <v>1002000</v>
      </c>
      <c r="L17" s="3">
        <v>1100000</v>
      </c>
      <c r="M17" s="221">
        <v>1236320</v>
      </c>
      <c r="N17" s="3"/>
      <c r="O17" s="5" t="s">
        <v>178</v>
      </c>
    </row>
    <row r="18" spans="1:15" ht="22.5" customHeight="1" x14ac:dyDescent="0.3">
      <c r="A18" s="31"/>
      <c r="B18" s="1"/>
      <c r="C18" s="3"/>
      <c r="D18" s="3"/>
      <c r="E18" s="221"/>
      <c r="F18" s="3"/>
      <c r="G18" s="148"/>
      <c r="H18" s="337"/>
      <c r="I18" s="340"/>
      <c r="J18" s="32" t="s">
        <v>179</v>
      </c>
      <c r="K18" s="3">
        <v>7084450</v>
      </c>
      <c r="L18" s="3">
        <v>6300000</v>
      </c>
      <c r="M18" s="221">
        <v>4769660</v>
      </c>
      <c r="N18" s="3"/>
      <c r="O18" s="149" t="s">
        <v>180</v>
      </c>
    </row>
    <row r="19" spans="1:15" ht="18" customHeight="1" x14ac:dyDescent="0.3">
      <c r="A19" s="31"/>
      <c r="B19" s="1"/>
      <c r="C19" s="3"/>
      <c r="D19" s="3"/>
      <c r="E19" s="221"/>
      <c r="F19" s="3"/>
      <c r="G19" s="148"/>
      <c r="H19" s="337"/>
      <c r="I19" s="340"/>
      <c r="J19" s="32" t="s">
        <v>23</v>
      </c>
      <c r="K19" s="3">
        <v>1872500</v>
      </c>
      <c r="L19" s="3">
        <v>1000000</v>
      </c>
      <c r="M19" s="221">
        <v>253000</v>
      </c>
      <c r="N19" s="3"/>
      <c r="O19" s="149" t="s">
        <v>96</v>
      </c>
    </row>
    <row r="20" spans="1:15" x14ac:dyDescent="0.3">
      <c r="A20" s="31"/>
      <c r="B20" s="1"/>
      <c r="C20" s="3"/>
      <c r="D20" s="3"/>
      <c r="E20" s="221"/>
      <c r="F20" s="3"/>
      <c r="G20" s="148"/>
      <c r="H20" s="338"/>
      <c r="I20" s="341"/>
      <c r="J20" s="62" t="s">
        <v>31</v>
      </c>
      <c r="K20" s="63">
        <f>SUM(K12:K19)</f>
        <v>21315368</v>
      </c>
      <c r="L20" s="63">
        <f>SUM(L12:L19)</f>
        <v>20600000</v>
      </c>
      <c r="M20" s="63">
        <f>SUM(M12:M19)</f>
        <v>18550953</v>
      </c>
      <c r="N20" s="64">
        <v>0.9</v>
      </c>
      <c r="O20" s="5"/>
    </row>
    <row r="21" spans="1:15" x14ac:dyDescent="0.3">
      <c r="A21" s="31"/>
      <c r="B21" s="1"/>
      <c r="C21" s="3"/>
      <c r="D21" s="3"/>
      <c r="E21" s="221"/>
      <c r="F21" s="3"/>
      <c r="G21" s="142"/>
      <c r="H21" s="347" t="s">
        <v>41</v>
      </c>
      <c r="I21" s="339" t="s">
        <v>24</v>
      </c>
      <c r="J21" s="32" t="s">
        <v>25</v>
      </c>
      <c r="K21" s="3">
        <v>438930</v>
      </c>
      <c r="L21" s="3">
        <v>500000</v>
      </c>
      <c r="M21" s="221">
        <v>1931600</v>
      </c>
      <c r="N21" s="3"/>
      <c r="O21" s="5" t="s">
        <v>66</v>
      </c>
    </row>
    <row r="22" spans="1:15" x14ac:dyDescent="0.3">
      <c r="A22" s="31"/>
      <c r="B22" s="1"/>
      <c r="C22" s="3"/>
      <c r="D22" s="3"/>
      <c r="E22" s="221"/>
      <c r="F22" s="3"/>
      <c r="G22" s="142"/>
      <c r="H22" s="337"/>
      <c r="I22" s="340"/>
      <c r="J22" s="32" t="s">
        <v>26</v>
      </c>
      <c r="K22" s="3">
        <v>1400000</v>
      </c>
      <c r="L22" s="3">
        <v>1500000</v>
      </c>
      <c r="M22" s="221">
        <v>1400000</v>
      </c>
      <c r="N22" s="3"/>
      <c r="O22" s="5" t="s">
        <v>67</v>
      </c>
    </row>
    <row r="23" spans="1:15" x14ac:dyDescent="0.3">
      <c r="A23" s="31"/>
      <c r="B23" s="1"/>
      <c r="C23" s="3"/>
      <c r="D23" s="3"/>
      <c r="E23" s="221"/>
      <c r="F23" s="3"/>
      <c r="G23" s="142"/>
      <c r="H23" s="338"/>
      <c r="I23" s="341"/>
      <c r="J23" s="62" t="s">
        <v>31</v>
      </c>
      <c r="K23" s="63">
        <f>SUM(K21:K22)</f>
        <v>1838930</v>
      </c>
      <c r="L23" s="63">
        <f>SUM(L21:L22)</f>
        <v>2000000</v>
      </c>
      <c r="M23" s="63">
        <f>SUM(M21:M22)</f>
        <v>3331600</v>
      </c>
      <c r="N23" s="64">
        <v>1.66</v>
      </c>
      <c r="O23" s="5"/>
    </row>
    <row r="24" spans="1:15" x14ac:dyDescent="0.3">
      <c r="A24" s="31"/>
      <c r="B24" s="1"/>
      <c r="C24" s="3"/>
      <c r="D24" s="3"/>
      <c r="E24" s="221"/>
      <c r="F24" s="3"/>
      <c r="G24" s="142"/>
      <c r="H24" s="345" t="s">
        <v>28</v>
      </c>
      <c r="I24" s="339" t="s">
        <v>29</v>
      </c>
      <c r="J24" s="32" t="s">
        <v>30</v>
      </c>
      <c r="K24" s="1">
        <v>0</v>
      </c>
      <c r="L24" s="3"/>
      <c r="M24" s="221">
        <v>970000</v>
      </c>
      <c r="N24" s="3"/>
      <c r="O24" s="5" t="s">
        <v>185</v>
      </c>
    </row>
    <row r="25" spans="1:15" x14ac:dyDescent="0.3">
      <c r="A25" s="45"/>
      <c r="B25" s="30"/>
      <c r="C25" s="17"/>
      <c r="D25" s="17"/>
      <c r="E25" s="248"/>
      <c r="F25" s="17"/>
      <c r="G25" s="143"/>
      <c r="H25" s="346"/>
      <c r="I25" s="340"/>
      <c r="J25" s="242" t="s">
        <v>181</v>
      </c>
      <c r="K25" s="28"/>
      <c r="L25" s="17"/>
      <c r="M25" s="248">
        <v>100000</v>
      </c>
      <c r="N25" s="17"/>
      <c r="O25" s="5" t="s">
        <v>224</v>
      </c>
    </row>
    <row r="26" spans="1:15" ht="17.25" thickBot="1" x14ac:dyDescent="0.35">
      <c r="A26" s="45"/>
      <c r="B26" s="30"/>
      <c r="C26" s="17"/>
      <c r="D26" s="17"/>
      <c r="E26" s="248"/>
      <c r="F26" s="17"/>
      <c r="G26" s="143"/>
      <c r="H26" s="346"/>
      <c r="I26" s="340"/>
      <c r="J26" s="65" t="s">
        <v>31</v>
      </c>
      <c r="K26" s="66">
        <v>0</v>
      </c>
      <c r="L26" s="56">
        <v>0</v>
      </c>
      <c r="M26" s="56">
        <f>SUM(M24:M25)</f>
        <v>1070000</v>
      </c>
      <c r="N26" s="56"/>
      <c r="O26" s="5"/>
    </row>
    <row r="27" spans="1:15" ht="17.25" thickBot="1" x14ac:dyDescent="0.35">
      <c r="A27" s="348" t="s">
        <v>34</v>
      </c>
      <c r="B27" s="349"/>
      <c r="C27" s="58">
        <f>SUM(C4:C26)</f>
        <v>563082156</v>
      </c>
      <c r="D27" s="58">
        <f>SUM(D4:D26)</f>
        <v>637120000</v>
      </c>
      <c r="E27" s="58">
        <f>SUM(E4:E26)</f>
        <v>636007801</v>
      </c>
      <c r="F27" s="159">
        <v>1</v>
      </c>
      <c r="G27" s="116"/>
      <c r="H27" s="59"/>
      <c r="I27" s="60"/>
      <c r="J27" s="61" t="s">
        <v>35</v>
      </c>
      <c r="K27" s="58">
        <f>K8+K11+K20+K23+K26+K35</f>
        <v>513836600</v>
      </c>
      <c r="L27" s="58">
        <f>L8+L11+L20+L23+L26+L35</f>
        <v>619515000</v>
      </c>
      <c r="M27" s="58">
        <f>M8+M11+M20+M23+M26</f>
        <v>610818231</v>
      </c>
      <c r="N27" s="158">
        <v>0.99</v>
      </c>
      <c r="O27" s="67"/>
    </row>
    <row r="28" spans="1:15" x14ac:dyDescent="0.3">
      <c r="A28" s="350"/>
      <c r="B28" s="351"/>
      <c r="C28" s="9"/>
      <c r="D28" s="9"/>
      <c r="E28" s="229"/>
      <c r="F28" s="140"/>
      <c r="G28" s="24"/>
      <c r="H28" s="27"/>
      <c r="I28" s="9"/>
      <c r="J28" s="244" t="s">
        <v>36</v>
      </c>
      <c r="K28" s="19">
        <v>49245556</v>
      </c>
      <c r="L28" s="19">
        <v>17605000</v>
      </c>
      <c r="M28" s="228">
        <v>25189570</v>
      </c>
      <c r="N28" s="25"/>
      <c r="O28" s="24"/>
    </row>
    <row r="29" spans="1:15" ht="17.25" thickBot="1" x14ac:dyDescent="0.35">
      <c r="A29" s="354" t="s">
        <v>39</v>
      </c>
      <c r="B29" s="355"/>
      <c r="C29" s="23">
        <f>SUM(C27:C28)</f>
        <v>563082156</v>
      </c>
      <c r="D29" s="23">
        <f>SUM(D27:D28)</f>
        <v>637120000</v>
      </c>
      <c r="E29" s="230">
        <f>SUM(E27:E28)</f>
        <v>636007801</v>
      </c>
      <c r="F29" s="141"/>
      <c r="G29" s="21"/>
      <c r="H29" s="354" t="s">
        <v>39</v>
      </c>
      <c r="I29" s="356"/>
      <c r="J29" s="355"/>
      <c r="K29" s="23">
        <f>SUM(K27:K28)</f>
        <v>563082156</v>
      </c>
      <c r="L29" s="23">
        <f>SUM(L27:L28)</f>
        <v>637120000</v>
      </c>
      <c r="M29" s="230">
        <f>SUM(M27:M28)</f>
        <v>636007801</v>
      </c>
      <c r="N29" s="22"/>
      <c r="O29" s="21"/>
    </row>
    <row r="32" spans="1:15" hidden="1" x14ac:dyDescent="0.3"/>
    <row r="33" spans="1:15" hidden="1" x14ac:dyDescent="0.3"/>
    <row r="34" spans="1:15" ht="24" hidden="1" x14ac:dyDescent="0.3">
      <c r="A34" s="345" t="s">
        <v>182</v>
      </c>
      <c r="B34" s="249" t="s">
        <v>184</v>
      </c>
      <c r="C34" s="3"/>
      <c r="D34" s="3"/>
      <c r="E34" s="221">
        <v>40000000</v>
      </c>
      <c r="H34" s="345" t="s">
        <v>182</v>
      </c>
      <c r="I34" s="352" t="s">
        <v>183</v>
      </c>
      <c r="J34" s="249" t="s">
        <v>184</v>
      </c>
      <c r="K34" s="1"/>
      <c r="L34" s="3"/>
      <c r="M34" s="221">
        <v>40000000</v>
      </c>
      <c r="N34" s="3"/>
      <c r="O34" s="5" t="s">
        <v>186</v>
      </c>
    </row>
    <row r="35" spans="1:15" hidden="1" x14ac:dyDescent="0.3">
      <c r="A35" s="346"/>
      <c r="B35" s="1"/>
      <c r="C35" s="3"/>
      <c r="D35" s="3"/>
      <c r="E35" s="221"/>
      <c r="H35" s="346"/>
      <c r="I35" s="353"/>
      <c r="J35" s="65" t="s">
        <v>31</v>
      </c>
      <c r="K35" s="66">
        <v>0</v>
      </c>
      <c r="L35" s="56">
        <v>0</v>
      </c>
      <c r="M35" s="56">
        <f>SUM(M34)</f>
        <v>40000000</v>
      </c>
      <c r="N35" s="56"/>
      <c r="O35" s="18"/>
    </row>
    <row r="36" spans="1:15" hidden="1" x14ac:dyDescent="0.3"/>
  </sheetData>
  <mergeCells count="22">
    <mergeCell ref="H21:H23"/>
    <mergeCell ref="A27:B27"/>
    <mergeCell ref="H34:H35"/>
    <mergeCell ref="H24:H26"/>
    <mergeCell ref="I24:I26"/>
    <mergeCell ref="A28:B28"/>
    <mergeCell ref="A34:A35"/>
    <mergeCell ref="I34:I35"/>
    <mergeCell ref="I21:I23"/>
    <mergeCell ref="A29:B29"/>
    <mergeCell ref="H29:J29"/>
    <mergeCell ref="A1:O1"/>
    <mergeCell ref="A2:G2"/>
    <mergeCell ref="H2:N2"/>
    <mergeCell ref="A4:A6"/>
    <mergeCell ref="I9:I11"/>
    <mergeCell ref="I4:I8"/>
    <mergeCell ref="H4:H20"/>
    <mergeCell ref="M15:M16"/>
    <mergeCell ref="N15:N16"/>
    <mergeCell ref="A7:A8"/>
    <mergeCell ref="I12:I20"/>
  </mergeCells>
  <phoneticPr fontId="2" type="noConversion"/>
  <pageMargins left="0.23622047244094491" right="0.23622047244094491" top="0.15748031496062992" bottom="0.15748031496062992" header="0.31496062992125984" footer="0.31496062992125984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workbookViewId="0">
      <selection sqref="A1:O1"/>
    </sheetView>
  </sheetViews>
  <sheetFormatPr defaultRowHeight="16.5" x14ac:dyDescent="0.3"/>
  <cols>
    <col min="1" max="1" width="6" customWidth="1"/>
    <col min="2" max="2" width="10.75" customWidth="1"/>
    <col min="3" max="3" width="10.75" hidden="1" customWidth="1"/>
    <col min="4" max="5" width="11" customWidth="1"/>
    <col min="6" max="6" width="6.375" customWidth="1"/>
    <col min="7" max="7" width="10.5" hidden="1" customWidth="1"/>
    <col min="8" max="8" width="6.75" customWidth="1"/>
    <col min="9" max="9" width="8.75" customWidth="1"/>
    <col min="10" max="10" width="11.125" customWidth="1"/>
    <col min="11" max="11" width="11.125" hidden="1" customWidth="1"/>
    <col min="12" max="13" width="11.25" customWidth="1"/>
    <col min="14" max="14" width="6.25" customWidth="1"/>
    <col min="15" max="15" width="32.375" customWidth="1"/>
  </cols>
  <sheetData>
    <row r="1" spans="1:15" ht="25.5" customHeight="1" thickBot="1" x14ac:dyDescent="0.35">
      <c r="A1" s="330" t="s">
        <v>190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</row>
    <row r="2" spans="1:15" ht="17.25" thickBot="1" x14ac:dyDescent="0.35">
      <c r="A2" s="357" t="s">
        <v>37</v>
      </c>
      <c r="B2" s="358"/>
      <c r="C2" s="358"/>
      <c r="D2" s="358"/>
      <c r="E2" s="358"/>
      <c r="F2" s="358"/>
      <c r="G2" s="359"/>
      <c r="H2" s="357" t="s">
        <v>38</v>
      </c>
      <c r="I2" s="358"/>
      <c r="J2" s="358"/>
      <c r="K2" s="358"/>
      <c r="L2" s="358"/>
      <c r="M2" s="358"/>
      <c r="N2" s="360"/>
      <c r="O2" s="8" t="s">
        <v>44</v>
      </c>
    </row>
    <row r="3" spans="1:15" ht="17.25" thickBot="1" x14ac:dyDescent="0.35">
      <c r="A3" s="12" t="s">
        <v>0</v>
      </c>
      <c r="B3" s="13" t="s">
        <v>49</v>
      </c>
      <c r="C3" s="13" t="s">
        <v>97</v>
      </c>
      <c r="D3" s="13" t="s">
        <v>92</v>
      </c>
      <c r="E3" s="231" t="s">
        <v>191</v>
      </c>
      <c r="F3" s="256" t="s">
        <v>145</v>
      </c>
      <c r="G3" s="186" t="s">
        <v>68</v>
      </c>
      <c r="H3" s="12" t="s">
        <v>0</v>
      </c>
      <c r="I3" s="13" t="s">
        <v>1</v>
      </c>
      <c r="J3" s="13" t="s">
        <v>2</v>
      </c>
      <c r="K3" s="13" t="s">
        <v>91</v>
      </c>
      <c r="L3" s="13" t="s">
        <v>92</v>
      </c>
      <c r="M3" s="231" t="s">
        <v>191</v>
      </c>
      <c r="N3" s="13" t="s">
        <v>145</v>
      </c>
      <c r="O3" s="14"/>
    </row>
    <row r="4" spans="1:15" x14ac:dyDescent="0.3">
      <c r="A4" s="361" t="s">
        <v>3</v>
      </c>
      <c r="B4" s="20" t="s">
        <v>33</v>
      </c>
      <c r="C4" s="10">
        <v>219371890</v>
      </c>
      <c r="D4" s="10">
        <v>275000000</v>
      </c>
      <c r="E4" s="228">
        <v>258208745</v>
      </c>
      <c r="F4" s="184">
        <v>0.94</v>
      </c>
      <c r="G4" s="147"/>
      <c r="H4" s="361" t="s">
        <v>6</v>
      </c>
      <c r="I4" s="364" t="s">
        <v>7</v>
      </c>
      <c r="J4" s="20" t="s">
        <v>8</v>
      </c>
      <c r="K4" s="10">
        <v>176344982</v>
      </c>
      <c r="L4" s="10">
        <v>234000000</v>
      </c>
      <c r="M4" s="228">
        <v>231185208</v>
      </c>
      <c r="N4" s="10"/>
      <c r="O4" s="11" t="s">
        <v>199</v>
      </c>
    </row>
    <row r="5" spans="1:15" x14ac:dyDescent="0.3">
      <c r="A5" s="361"/>
      <c r="B5" s="4" t="s">
        <v>5</v>
      </c>
      <c r="C5" s="3">
        <v>23786</v>
      </c>
      <c r="D5" s="3">
        <v>30000</v>
      </c>
      <c r="E5" s="221">
        <v>27333</v>
      </c>
      <c r="F5" s="3"/>
      <c r="G5" s="150"/>
      <c r="H5" s="361"/>
      <c r="I5" s="364"/>
      <c r="J5" s="4" t="s">
        <v>9</v>
      </c>
      <c r="K5" s="3">
        <v>14452004</v>
      </c>
      <c r="L5" s="3">
        <v>19000000</v>
      </c>
      <c r="M5" s="221">
        <v>18357246</v>
      </c>
      <c r="N5" s="3"/>
      <c r="O5" s="5"/>
    </row>
    <row r="6" spans="1:15" x14ac:dyDescent="0.3">
      <c r="A6" s="361"/>
      <c r="B6" s="4"/>
      <c r="C6" s="3"/>
      <c r="D6" s="3"/>
      <c r="E6" s="221"/>
      <c r="F6" s="3"/>
      <c r="G6" s="150"/>
      <c r="H6" s="361"/>
      <c r="I6" s="364"/>
      <c r="J6" s="366" t="s">
        <v>10</v>
      </c>
      <c r="K6" s="3">
        <v>10351925</v>
      </c>
      <c r="L6" s="3">
        <v>15800000</v>
      </c>
      <c r="M6" s="221">
        <v>14056560</v>
      </c>
      <c r="N6" s="3"/>
      <c r="O6" s="5" t="s">
        <v>189</v>
      </c>
    </row>
    <row r="7" spans="1:15" x14ac:dyDescent="0.3">
      <c r="A7" s="361"/>
      <c r="B7" s="4"/>
      <c r="C7" s="3"/>
      <c r="D7" s="3"/>
      <c r="E7" s="221"/>
      <c r="F7" s="3"/>
      <c r="G7" s="148"/>
      <c r="H7" s="361"/>
      <c r="I7" s="364"/>
      <c r="J7" s="365"/>
      <c r="K7" s="3" t="s">
        <v>150</v>
      </c>
      <c r="L7" s="3"/>
      <c r="M7" s="221">
        <v>-13000420</v>
      </c>
      <c r="N7" s="3"/>
      <c r="O7" s="5" t="s">
        <v>192</v>
      </c>
    </row>
    <row r="8" spans="1:15" ht="24.75" customHeight="1" x14ac:dyDescent="0.3">
      <c r="A8" s="362"/>
      <c r="B8" s="2"/>
      <c r="C8" s="3"/>
      <c r="D8" s="3"/>
      <c r="E8" s="221"/>
      <c r="F8" s="3"/>
      <c r="G8" s="148"/>
      <c r="H8" s="361"/>
      <c r="I8" s="364"/>
      <c r="J8" s="4" t="s">
        <v>11</v>
      </c>
      <c r="K8" s="3">
        <v>2698520</v>
      </c>
      <c r="L8" s="3">
        <v>1950000</v>
      </c>
      <c r="M8" s="221">
        <v>878230</v>
      </c>
      <c r="N8" s="3"/>
      <c r="O8" s="149" t="s">
        <v>193</v>
      </c>
    </row>
    <row r="9" spans="1:15" x14ac:dyDescent="0.3">
      <c r="A9" s="6"/>
      <c r="B9" s="2"/>
      <c r="C9" s="3"/>
      <c r="D9" s="3"/>
      <c r="E9" s="221"/>
      <c r="F9" s="3"/>
      <c r="G9" s="148"/>
      <c r="H9" s="361"/>
      <c r="I9" s="365"/>
      <c r="J9" s="53" t="s">
        <v>31</v>
      </c>
      <c r="K9" s="54">
        <f>SUM(K4:K8)</f>
        <v>203847431</v>
      </c>
      <c r="L9" s="54">
        <f>SUM(L4:L8)</f>
        <v>270750000</v>
      </c>
      <c r="M9" s="54">
        <f>SUM(M4:M8)</f>
        <v>251476824</v>
      </c>
      <c r="N9" s="64">
        <v>0.93</v>
      </c>
      <c r="O9" s="5" t="s">
        <v>98</v>
      </c>
    </row>
    <row r="10" spans="1:15" x14ac:dyDescent="0.3">
      <c r="A10" s="6"/>
      <c r="B10" s="2"/>
      <c r="C10" s="3"/>
      <c r="D10" s="3"/>
      <c r="E10" s="221"/>
      <c r="F10" s="3"/>
      <c r="G10" s="148"/>
      <c r="H10" s="361"/>
      <c r="I10" s="366" t="s">
        <v>12</v>
      </c>
      <c r="J10" s="4" t="s">
        <v>13</v>
      </c>
      <c r="K10" s="3">
        <v>715000</v>
      </c>
      <c r="L10" s="3">
        <v>715000</v>
      </c>
      <c r="M10" s="221">
        <v>850000</v>
      </c>
      <c r="N10" s="3"/>
      <c r="O10" s="5" t="s">
        <v>194</v>
      </c>
    </row>
    <row r="11" spans="1:15" x14ac:dyDescent="0.3">
      <c r="A11" s="6"/>
      <c r="B11" s="2"/>
      <c r="C11" s="3"/>
      <c r="D11" s="3"/>
      <c r="E11" s="221"/>
      <c r="F11" s="3"/>
      <c r="G11" s="148"/>
      <c r="H11" s="361"/>
      <c r="I11" s="364"/>
      <c r="J11" s="4" t="s">
        <v>14</v>
      </c>
      <c r="K11" s="3">
        <v>5000</v>
      </c>
      <c r="L11" s="3">
        <v>50000</v>
      </c>
      <c r="M11" s="221">
        <v>72700</v>
      </c>
      <c r="N11" s="3"/>
      <c r="O11" s="5"/>
    </row>
    <row r="12" spans="1:15" x14ac:dyDescent="0.3">
      <c r="A12" s="6"/>
      <c r="B12" s="2"/>
      <c r="C12" s="3"/>
      <c r="D12" s="3"/>
      <c r="E12" s="221"/>
      <c r="F12" s="3"/>
      <c r="G12" s="148"/>
      <c r="H12" s="361"/>
      <c r="I12" s="365"/>
      <c r="J12" s="53" t="s">
        <v>31</v>
      </c>
      <c r="K12" s="54">
        <f>SUM(K10:K11)</f>
        <v>720000</v>
      </c>
      <c r="L12" s="54">
        <f>SUM(L10:L11)</f>
        <v>765000</v>
      </c>
      <c r="M12" s="54">
        <f>SUM(M10:M11)</f>
        <v>922700</v>
      </c>
      <c r="N12" s="64">
        <v>1.21</v>
      </c>
      <c r="O12" s="5"/>
    </row>
    <row r="13" spans="1:15" x14ac:dyDescent="0.3">
      <c r="A13" s="6"/>
      <c r="B13" s="2"/>
      <c r="C13" s="3"/>
      <c r="D13" s="3"/>
      <c r="E13" s="221"/>
      <c r="F13" s="3"/>
      <c r="G13" s="148"/>
      <c r="H13" s="361"/>
      <c r="I13" s="366" t="s">
        <v>16</v>
      </c>
      <c r="J13" s="4" t="s">
        <v>17</v>
      </c>
      <c r="K13" s="3">
        <v>270700</v>
      </c>
      <c r="L13" s="3">
        <v>100000</v>
      </c>
      <c r="M13" s="221">
        <v>10000</v>
      </c>
      <c r="N13" s="3"/>
      <c r="O13" s="5"/>
    </row>
    <row r="14" spans="1:15" x14ac:dyDescent="0.3">
      <c r="A14" s="6"/>
      <c r="B14" s="2"/>
      <c r="C14" s="3"/>
      <c r="D14" s="3"/>
      <c r="E14" s="221"/>
      <c r="F14" s="3"/>
      <c r="G14" s="148"/>
      <c r="H14" s="361"/>
      <c r="I14" s="364"/>
      <c r="J14" s="4" t="s">
        <v>18</v>
      </c>
      <c r="K14" s="3">
        <v>148400</v>
      </c>
      <c r="L14" s="3">
        <v>150000</v>
      </c>
      <c r="M14" s="221">
        <v>128132</v>
      </c>
      <c r="N14" s="3"/>
      <c r="O14" s="5" t="s">
        <v>195</v>
      </c>
    </row>
    <row r="15" spans="1:15" x14ac:dyDescent="0.3">
      <c r="A15" s="6"/>
      <c r="B15" s="2"/>
      <c r="C15" s="3"/>
      <c r="D15" s="3"/>
      <c r="E15" s="221"/>
      <c r="F15" s="3"/>
      <c r="G15" s="148"/>
      <c r="H15" s="361"/>
      <c r="I15" s="364"/>
      <c r="J15" s="4" t="s">
        <v>19</v>
      </c>
      <c r="K15" s="3">
        <v>1067510</v>
      </c>
      <c r="L15" s="3">
        <v>1100000</v>
      </c>
      <c r="M15" s="221">
        <v>1377750</v>
      </c>
      <c r="N15" s="3"/>
      <c r="O15" s="5" t="s">
        <v>196</v>
      </c>
    </row>
    <row r="16" spans="1:15" x14ac:dyDescent="0.3">
      <c r="A16" s="6"/>
      <c r="B16" s="2"/>
      <c r="C16" s="3"/>
      <c r="D16" s="3"/>
      <c r="E16" s="221"/>
      <c r="F16" s="3"/>
      <c r="G16" s="148"/>
      <c r="H16" s="361"/>
      <c r="I16" s="364"/>
      <c r="J16" s="4" t="s">
        <v>20</v>
      </c>
      <c r="K16" s="3">
        <v>530500</v>
      </c>
      <c r="L16" s="3">
        <v>550000</v>
      </c>
      <c r="M16" s="221">
        <v>113400</v>
      </c>
      <c r="N16" s="3"/>
      <c r="O16" s="5" t="s">
        <v>70</v>
      </c>
    </row>
    <row r="17" spans="1:15" x14ac:dyDescent="0.3">
      <c r="A17" s="6"/>
      <c r="B17" s="2"/>
      <c r="C17" s="3"/>
      <c r="D17" s="3"/>
      <c r="E17" s="221"/>
      <c r="F17" s="3"/>
      <c r="G17" s="142"/>
      <c r="H17" s="361"/>
      <c r="I17" s="364"/>
      <c r="J17" s="4" t="s">
        <v>21</v>
      </c>
      <c r="K17" s="3">
        <v>0</v>
      </c>
      <c r="L17" s="3">
        <v>0</v>
      </c>
      <c r="M17" s="221"/>
      <c r="N17" s="3"/>
      <c r="O17" s="5"/>
    </row>
    <row r="18" spans="1:15" x14ac:dyDescent="0.3">
      <c r="A18" s="6"/>
      <c r="B18" s="2"/>
      <c r="C18" s="3"/>
      <c r="D18" s="3"/>
      <c r="E18" s="221"/>
      <c r="F18" s="3"/>
      <c r="G18" s="142"/>
      <c r="H18" s="361"/>
      <c r="I18" s="364"/>
      <c r="J18" s="4" t="s">
        <v>22</v>
      </c>
      <c r="K18" s="3">
        <v>131000</v>
      </c>
      <c r="L18" s="3">
        <v>300000</v>
      </c>
      <c r="M18" s="221">
        <v>68740</v>
      </c>
      <c r="N18" s="3"/>
      <c r="O18" s="5" t="s">
        <v>197</v>
      </c>
    </row>
    <row r="19" spans="1:15" x14ac:dyDescent="0.3">
      <c r="A19" s="6"/>
      <c r="B19" s="2"/>
      <c r="C19" s="3"/>
      <c r="D19" s="3"/>
      <c r="E19" s="221"/>
      <c r="F19" s="3"/>
      <c r="G19" s="142"/>
      <c r="H19" s="361"/>
      <c r="I19" s="364"/>
      <c r="J19" s="4" t="s">
        <v>23</v>
      </c>
      <c r="K19" s="3">
        <v>548000</v>
      </c>
      <c r="L19" s="3">
        <v>200000</v>
      </c>
      <c r="M19" s="221">
        <v>118800</v>
      </c>
      <c r="N19" s="3"/>
      <c r="O19" s="5" t="s">
        <v>198</v>
      </c>
    </row>
    <row r="20" spans="1:15" x14ac:dyDescent="0.3">
      <c r="A20" s="6"/>
      <c r="B20" s="2"/>
      <c r="C20" s="3"/>
      <c r="D20" s="3"/>
      <c r="E20" s="221"/>
      <c r="F20" s="3"/>
      <c r="G20" s="142"/>
      <c r="H20" s="362"/>
      <c r="I20" s="365"/>
      <c r="J20" s="53" t="s">
        <v>31</v>
      </c>
      <c r="K20" s="54">
        <f>SUM(K13:K19)</f>
        <v>2696110</v>
      </c>
      <c r="L20" s="54">
        <f>SUM(L13:L19)</f>
        <v>2400000</v>
      </c>
      <c r="M20" s="54">
        <f>SUM(M13:M19)</f>
        <v>1816822</v>
      </c>
      <c r="N20" s="64">
        <v>0.71</v>
      </c>
      <c r="O20" s="5"/>
    </row>
    <row r="21" spans="1:15" x14ac:dyDescent="0.3">
      <c r="A21" s="6"/>
      <c r="B21" s="2"/>
      <c r="C21" s="3"/>
      <c r="D21" s="3"/>
      <c r="E21" s="221"/>
      <c r="F21" s="3"/>
      <c r="G21" s="142"/>
      <c r="H21" s="363" t="s">
        <v>24</v>
      </c>
      <c r="I21" s="366" t="s">
        <v>24</v>
      </c>
      <c r="J21" s="4" t="s">
        <v>25</v>
      </c>
      <c r="K21" s="3">
        <v>210650</v>
      </c>
      <c r="L21" s="3">
        <v>200000</v>
      </c>
      <c r="M21" s="221">
        <v>220000</v>
      </c>
      <c r="N21" s="3"/>
      <c r="O21" s="5" t="s">
        <v>71</v>
      </c>
    </row>
    <row r="22" spans="1:15" x14ac:dyDescent="0.3">
      <c r="A22" s="6"/>
      <c r="B22" s="2"/>
      <c r="C22" s="3"/>
      <c r="D22" s="3"/>
      <c r="E22" s="221"/>
      <c r="F22" s="3"/>
      <c r="G22" s="142"/>
      <c r="H22" s="361"/>
      <c r="I22" s="364"/>
      <c r="J22" s="4" t="s">
        <v>26</v>
      </c>
      <c r="K22" s="3">
        <v>400000</v>
      </c>
      <c r="L22" s="3">
        <v>400000</v>
      </c>
      <c r="M22" s="221">
        <v>400000</v>
      </c>
      <c r="N22" s="3"/>
      <c r="O22" s="5" t="s">
        <v>67</v>
      </c>
    </row>
    <row r="23" spans="1:15" hidden="1" x14ac:dyDescent="0.3">
      <c r="A23" s="6"/>
      <c r="B23" s="2"/>
      <c r="C23" s="3"/>
      <c r="D23" s="3"/>
      <c r="E23" s="221"/>
      <c r="F23" s="3"/>
      <c r="G23" s="142"/>
      <c r="H23" s="361"/>
      <c r="I23" s="364"/>
      <c r="J23" s="4" t="s">
        <v>27</v>
      </c>
      <c r="K23" s="3">
        <v>0</v>
      </c>
      <c r="L23" s="3">
        <v>0</v>
      </c>
      <c r="M23" s="3"/>
      <c r="N23" s="3"/>
      <c r="O23" s="5"/>
    </row>
    <row r="24" spans="1:15" hidden="1" x14ac:dyDescent="0.3">
      <c r="A24" s="6"/>
      <c r="B24" s="2"/>
      <c r="C24" s="3"/>
      <c r="D24" s="3"/>
      <c r="E24" s="221"/>
      <c r="F24" s="3"/>
      <c r="G24" s="142"/>
      <c r="H24" s="361"/>
      <c r="I24" s="364"/>
      <c r="J24" s="4" t="s">
        <v>40</v>
      </c>
      <c r="K24" s="3">
        <v>0</v>
      </c>
      <c r="L24" s="3">
        <v>0</v>
      </c>
      <c r="M24" s="3"/>
      <c r="N24" s="3"/>
      <c r="O24" s="5"/>
    </row>
    <row r="25" spans="1:15" ht="17.25" thickBot="1" x14ac:dyDescent="0.35">
      <c r="A25" s="6"/>
      <c r="B25" s="2"/>
      <c r="C25" s="3"/>
      <c r="D25" s="3"/>
      <c r="E25" s="221"/>
      <c r="F25" s="3"/>
      <c r="G25" s="142"/>
      <c r="H25" s="362"/>
      <c r="I25" s="365"/>
      <c r="J25" s="53" t="s">
        <v>31</v>
      </c>
      <c r="K25" s="54">
        <f>SUM(K21:K24)</f>
        <v>610650</v>
      </c>
      <c r="L25" s="54">
        <f>SUM(L21:L24)</f>
        <v>600000</v>
      </c>
      <c r="M25" s="54">
        <f>SUM(M21:M24)</f>
        <v>620000</v>
      </c>
      <c r="N25" s="64">
        <v>1.03</v>
      </c>
      <c r="O25" s="5"/>
    </row>
    <row r="26" spans="1:15" hidden="1" x14ac:dyDescent="0.3">
      <c r="A26" s="6"/>
      <c r="B26" s="2"/>
      <c r="C26" s="3"/>
      <c r="D26" s="3"/>
      <c r="E26" s="125"/>
      <c r="F26" s="5"/>
      <c r="G26" s="5"/>
      <c r="H26" s="363" t="s">
        <v>28</v>
      </c>
      <c r="I26" s="366" t="s">
        <v>29</v>
      </c>
      <c r="J26" s="4" t="s">
        <v>30</v>
      </c>
      <c r="K26" s="3">
        <v>0</v>
      </c>
      <c r="L26" s="3">
        <v>0</v>
      </c>
      <c r="M26" s="3"/>
      <c r="N26" s="3"/>
      <c r="O26" s="5"/>
    </row>
    <row r="27" spans="1:15" ht="17.25" hidden="1" thickBot="1" x14ac:dyDescent="0.35">
      <c r="A27" s="15"/>
      <c r="B27" s="16"/>
      <c r="C27" s="17"/>
      <c r="D27" s="17"/>
      <c r="E27" s="132"/>
      <c r="F27" s="18"/>
      <c r="G27" s="18"/>
      <c r="H27" s="371"/>
      <c r="I27" s="367"/>
      <c r="J27" s="55"/>
      <c r="K27" s="56"/>
      <c r="L27" s="56"/>
      <c r="M27" s="56"/>
      <c r="N27" s="56"/>
      <c r="O27" s="18"/>
    </row>
    <row r="28" spans="1:15" ht="17.25" thickBot="1" x14ac:dyDescent="0.35">
      <c r="A28" s="348" t="s">
        <v>34</v>
      </c>
      <c r="B28" s="349"/>
      <c r="C28" s="58">
        <f>SUM(C4:C27)</f>
        <v>219395676</v>
      </c>
      <c r="D28" s="58">
        <f>SUM(D4:D27)</f>
        <v>275030000</v>
      </c>
      <c r="E28" s="58">
        <f>SUM(E4:E27)</f>
        <v>258236078</v>
      </c>
      <c r="F28" s="185">
        <v>0.94</v>
      </c>
      <c r="G28" s="116"/>
      <c r="H28" s="348" t="s">
        <v>35</v>
      </c>
      <c r="I28" s="368"/>
      <c r="J28" s="349"/>
      <c r="K28" s="57">
        <f>K9+K12+K20+K25</f>
        <v>207874191</v>
      </c>
      <c r="L28" s="57">
        <f>L9+L12+L20+L25</f>
        <v>274515000</v>
      </c>
      <c r="M28" s="57">
        <f>M9+M12+M20+M25</f>
        <v>254836346</v>
      </c>
      <c r="N28" s="159">
        <v>0.93</v>
      </c>
      <c r="O28" s="68"/>
    </row>
    <row r="29" spans="1:15" x14ac:dyDescent="0.3">
      <c r="A29" s="369"/>
      <c r="B29" s="370"/>
      <c r="C29" s="9"/>
      <c r="D29" s="9"/>
      <c r="E29" s="229"/>
      <c r="F29" s="140"/>
      <c r="G29" s="24"/>
      <c r="H29" s="27"/>
      <c r="I29" s="9"/>
      <c r="J29" s="20" t="s">
        <v>36</v>
      </c>
      <c r="K29" s="19">
        <v>11521485</v>
      </c>
      <c r="L29" s="19">
        <v>515000</v>
      </c>
      <c r="M29" s="228">
        <v>3399732</v>
      </c>
      <c r="N29" s="9"/>
      <c r="O29" s="24"/>
    </row>
    <row r="30" spans="1:15" ht="17.25" thickBot="1" x14ac:dyDescent="0.35">
      <c r="A30" s="354" t="s">
        <v>32</v>
      </c>
      <c r="B30" s="355"/>
      <c r="C30" s="23">
        <f>SUM(C28:C29)</f>
        <v>219395676</v>
      </c>
      <c r="D30" s="23">
        <f>SUM(D28:D29)</f>
        <v>275030000</v>
      </c>
      <c r="E30" s="230">
        <f>SUM(E28:E29)</f>
        <v>258236078</v>
      </c>
      <c r="F30" s="141"/>
      <c r="G30" s="36"/>
      <c r="H30" s="354" t="s">
        <v>32</v>
      </c>
      <c r="I30" s="356"/>
      <c r="J30" s="355"/>
      <c r="K30" s="23">
        <f>SUM(K28:K29)</f>
        <v>219395676</v>
      </c>
      <c r="L30" s="23">
        <f>SUM(L28:L29)</f>
        <v>275030000</v>
      </c>
      <c r="M30" s="230">
        <f>SUM(M28:M29)</f>
        <v>258236078</v>
      </c>
      <c r="N30" s="22"/>
      <c r="O30" s="21"/>
    </row>
  </sheetData>
  <mergeCells count="18">
    <mergeCell ref="I26:I27"/>
    <mergeCell ref="A28:B28"/>
    <mergeCell ref="H28:J28"/>
    <mergeCell ref="A30:B30"/>
    <mergeCell ref="H30:J30"/>
    <mergeCell ref="A29:B29"/>
    <mergeCell ref="H26:H27"/>
    <mergeCell ref="A1:O1"/>
    <mergeCell ref="A2:G2"/>
    <mergeCell ref="H2:N2"/>
    <mergeCell ref="H4:H20"/>
    <mergeCell ref="H21:H25"/>
    <mergeCell ref="I4:I9"/>
    <mergeCell ref="I10:I12"/>
    <mergeCell ref="I13:I20"/>
    <mergeCell ref="I21:I25"/>
    <mergeCell ref="A4:A8"/>
    <mergeCell ref="J6:J7"/>
  </mergeCells>
  <phoneticPr fontId="2" type="noConversion"/>
  <pageMargins left="0.25" right="0.25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workbookViewId="0">
      <selection activeCell="D33" sqref="D33"/>
    </sheetView>
  </sheetViews>
  <sheetFormatPr defaultRowHeight="16.5" x14ac:dyDescent="0.3"/>
  <cols>
    <col min="1" max="1" width="6" customWidth="1"/>
    <col min="2" max="2" width="11.5" customWidth="1"/>
    <col min="3" max="3" width="11.25" hidden="1" customWidth="1"/>
    <col min="4" max="5" width="11.125" customWidth="1"/>
    <col min="6" max="6" width="6.5" customWidth="1"/>
    <col min="7" max="7" width="2.125" hidden="1" customWidth="1"/>
    <col min="8" max="8" width="7.875" customWidth="1"/>
    <col min="10" max="10" width="11.25" customWidth="1"/>
    <col min="11" max="11" width="11.25" hidden="1" customWidth="1"/>
    <col min="12" max="13" width="10.625" customWidth="1"/>
    <col min="14" max="14" width="6.5" customWidth="1"/>
    <col min="15" max="15" width="34.5" customWidth="1"/>
  </cols>
  <sheetData>
    <row r="1" spans="1:15" ht="24" customHeight="1" thickBot="1" x14ac:dyDescent="0.35">
      <c r="A1" s="375" t="s">
        <v>202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5" ht="17.25" thickBot="1" x14ac:dyDescent="0.35">
      <c r="A2" s="334" t="s">
        <v>37</v>
      </c>
      <c r="B2" s="335"/>
      <c r="C2" s="335"/>
      <c r="D2" s="336"/>
      <c r="E2" s="203"/>
      <c r="F2" s="48"/>
      <c r="G2" s="48"/>
      <c r="H2" s="334" t="s">
        <v>38</v>
      </c>
      <c r="I2" s="335"/>
      <c r="J2" s="335"/>
      <c r="K2" s="335"/>
      <c r="L2" s="336"/>
      <c r="M2" s="204"/>
      <c r="N2" s="47"/>
      <c r="O2" s="46" t="s">
        <v>44</v>
      </c>
    </row>
    <row r="3" spans="1:15" ht="17.25" thickBot="1" x14ac:dyDescent="0.35">
      <c r="A3" s="35" t="s">
        <v>0</v>
      </c>
      <c r="B3" s="34" t="s">
        <v>49</v>
      </c>
      <c r="C3" s="34" t="s">
        <v>99</v>
      </c>
      <c r="D3" s="34" t="s">
        <v>92</v>
      </c>
      <c r="E3" s="232" t="s">
        <v>191</v>
      </c>
      <c r="F3" s="258" t="s">
        <v>145</v>
      </c>
      <c r="G3" s="33" t="s">
        <v>68</v>
      </c>
      <c r="H3" s="35" t="s">
        <v>0</v>
      </c>
      <c r="I3" s="34" t="s">
        <v>1</v>
      </c>
      <c r="J3" s="34" t="s">
        <v>2</v>
      </c>
      <c r="K3" s="34" t="s">
        <v>91</v>
      </c>
      <c r="L3" s="34" t="s">
        <v>92</v>
      </c>
      <c r="M3" s="227" t="s">
        <v>191</v>
      </c>
      <c r="N3" s="257" t="s">
        <v>223</v>
      </c>
      <c r="O3" s="33"/>
    </row>
    <row r="4" spans="1:15" x14ac:dyDescent="0.3">
      <c r="A4" s="376" t="s">
        <v>3</v>
      </c>
      <c r="B4" s="41" t="s">
        <v>46</v>
      </c>
      <c r="C4" s="26">
        <v>139452800</v>
      </c>
      <c r="D4" s="26">
        <v>143000000</v>
      </c>
      <c r="E4" s="233">
        <v>134731219</v>
      </c>
      <c r="F4" s="43">
        <v>0.94</v>
      </c>
      <c r="G4" s="117"/>
      <c r="H4" s="376" t="s">
        <v>6</v>
      </c>
      <c r="I4" s="340" t="s">
        <v>7</v>
      </c>
      <c r="J4" s="41" t="s">
        <v>8</v>
      </c>
      <c r="K4" s="26">
        <v>119704268</v>
      </c>
      <c r="L4" s="26">
        <v>122000000</v>
      </c>
      <c r="M4" s="236">
        <v>112558977</v>
      </c>
      <c r="N4" s="26"/>
      <c r="O4" s="39" t="s">
        <v>204</v>
      </c>
    </row>
    <row r="5" spans="1:15" x14ac:dyDescent="0.3">
      <c r="A5" s="337"/>
      <c r="B5" s="32" t="s">
        <v>45</v>
      </c>
      <c r="C5" s="1">
        <v>0</v>
      </c>
      <c r="D5" s="1"/>
      <c r="E5" s="234"/>
      <c r="F5" s="7"/>
      <c r="G5" s="7"/>
      <c r="H5" s="337"/>
      <c r="I5" s="340"/>
      <c r="J5" s="32" t="s">
        <v>9</v>
      </c>
      <c r="K5" s="1">
        <v>8530172</v>
      </c>
      <c r="L5" s="1">
        <v>9000000</v>
      </c>
      <c r="M5" s="237">
        <v>9043727</v>
      </c>
      <c r="N5" s="1"/>
      <c r="O5" s="7" t="s">
        <v>188</v>
      </c>
    </row>
    <row r="6" spans="1:15" x14ac:dyDescent="0.3">
      <c r="A6" s="337"/>
      <c r="B6" s="32" t="s">
        <v>5</v>
      </c>
      <c r="C6" s="1">
        <v>13600</v>
      </c>
      <c r="D6" s="1">
        <v>15000</v>
      </c>
      <c r="E6" s="234">
        <v>8967</v>
      </c>
      <c r="F6" s="7"/>
      <c r="G6" s="7"/>
      <c r="H6" s="337"/>
      <c r="I6" s="340"/>
      <c r="J6" s="32" t="s">
        <v>10</v>
      </c>
      <c r="K6" s="1">
        <v>8207214</v>
      </c>
      <c r="L6" s="1">
        <v>8500000</v>
      </c>
      <c r="M6" s="237">
        <v>5654940</v>
      </c>
      <c r="N6" s="1"/>
      <c r="O6" s="7" t="s">
        <v>189</v>
      </c>
    </row>
    <row r="7" spans="1:15" ht="15.75" customHeight="1" x14ac:dyDescent="0.3">
      <c r="A7" s="337"/>
      <c r="B7" s="32"/>
      <c r="C7" s="1"/>
      <c r="D7" s="1"/>
      <c r="E7" s="234"/>
      <c r="F7" s="7"/>
      <c r="G7" s="7"/>
      <c r="H7" s="337"/>
      <c r="I7" s="340"/>
      <c r="J7" s="32" t="s">
        <v>11</v>
      </c>
      <c r="K7" s="1">
        <v>1612460</v>
      </c>
      <c r="L7" s="1">
        <v>800000</v>
      </c>
      <c r="M7" s="237">
        <v>675720</v>
      </c>
      <c r="N7" s="1"/>
      <c r="O7" s="153" t="s">
        <v>203</v>
      </c>
    </row>
    <row r="8" spans="1:15" x14ac:dyDescent="0.3">
      <c r="A8" s="338"/>
      <c r="B8" s="32"/>
      <c r="C8" s="1"/>
      <c r="D8" s="1"/>
      <c r="E8" s="234"/>
      <c r="F8" s="7"/>
      <c r="G8" s="7"/>
      <c r="H8" s="337"/>
      <c r="I8" s="341"/>
      <c r="J8" s="62" t="s">
        <v>31</v>
      </c>
      <c r="K8" s="63">
        <f>SUM(K4:K7)</f>
        <v>138054114</v>
      </c>
      <c r="L8" s="63">
        <f>SUM(L4:L7)</f>
        <v>140300000</v>
      </c>
      <c r="M8" s="63">
        <f>SUM(M4:M7)</f>
        <v>127933364</v>
      </c>
      <c r="N8" s="161">
        <v>0.91300000000000003</v>
      </c>
      <c r="O8" s="71" t="s">
        <v>205</v>
      </c>
    </row>
    <row r="9" spans="1:15" x14ac:dyDescent="0.3">
      <c r="A9" s="31"/>
      <c r="B9" s="32"/>
      <c r="C9" s="1"/>
      <c r="D9" s="1"/>
      <c r="E9" s="234"/>
      <c r="F9" s="7"/>
      <c r="G9" s="7"/>
      <c r="H9" s="337"/>
      <c r="I9" s="339" t="s">
        <v>12</v>
      </c>
      <c r="J9" s="32" t="s">
        <v>13</v>
      </c>
      <c r="K9" s="1">
        <v>715000</v>
      </c>
      <c r="L9" s="1">
        <v>715000</v>
      </c>
      <c r="M9" s="237">
        <v>660000</v>
      </c>
      <c r="N9" s="1"/>
      <c r="O9" s="7" t="s">
        <v>63</v>
      </c>
    </row>
    <row r="10" spans="1:15" x14ac:dyDescent="0.3">
      <c r="A10" s="31"/>
      <c r="B10" s="1"/>
      <c r="C10" s="1"/>
      <c r="D10" s="1"/>
      <c r="E10" s="234"/>
      <c r="F10" s="7"/>
      <c r="G10" s="7"/>
      <c r="H10" s="337"/>
      <c r="I10" s="340"/>
      <c r="J10" s="32" t="s">
        <v>14</v>
      </c>
      <c r="K10" s="1">
        <v>0</v>
      </c>
      <c r="L10" s="1">
        <v>50000</v>
      </c>
      <c r="M10" s="237">
        <v>18000</v>
      </c>
      <c r="N10" s="1"/>
      <c r="O10" s="7"/>
    </row>
    <row r="11" spans="1:15" x14ac:dyDescent="0.3">
      <c r="A11" s="31"/>
      <c r="B11" s="1"/>
      <c r="C11" s="1"/>
      <c r="D11" s="1"/>
      <c r="E11" s="234"/>
      <c r="F11" s="7"/>
      <c r="G11" s="7"/>
      <c r="H11" s="337"/>
      <c r="I11" s="341"/>
      <c r="J11" s="62" t="s">
        <v>31</v>
      </c>
      <c r="K11" s="63">
        <f>SUM(K9:K10)</f>
        <v>715000</v>
      </c>
      <c r="L11" s="63">
        <f>SUM(L9:L10)</f>
        <v>765000</v>
      </c>
      <c r="M11" s="63">
        <f>SUM(M9:M10)</f>
        <v>678000</v>
      </c>
      <c r="N11" s="161">
        <v>0.89</v>
      </c>
      <c r="O11" s="7"/>
    </row>
    <row r="12" spans="1:15" x14ac:dyDescent="0.3">
      <c r="A12" s="31"/>
      <c r="B12" s="1"/>
      <c r="C12" s="1"/>
      <c r="D12" s="1"/>
      <c r="E12" s="234"/>
      <c r="F12" s="7"/>
      <c r="G12" s="7"/>
      <c r="H12" s="337"/>
      <c r="I12" s="339" t="s">
        <v>16</v>
      </c>
      <c r="J12" s="32" t="s">
        <v>17</v>
      </c>
      <c r="K12" s="1">
        <v>0</v>
      </c>
      <c r="L12" s="1">
        <v>0</v>
      </c>
      <c r="M12" s="237">
        <v>10000</v>
      </c>
      <c r="N12" s="1"/>
      <c r="O12" s="7"/>
    </row>
    <row r="13" spans="1:15" ht="25.5" customHeight="1" x14ac:dyDescent="0.3">
      <c r="A13" s="31"/>
      <c r="B13" s="1"/>
      <c r="C13" s="1"/>
      <c r="D13" s="1"/>
      <c r="E13" s="234"/>
      <c r="F13" s="7"/>
      <c r="G13" s="7"/>
      <c r="H13" s="337"/>
      <c r="I13" s="340"/>
      <c r="J13" s="32" t="s">
        <v>18</v>
      </c>
      <c r="K13" s="1">
        <v>501700</v>
      </c>
      <c r="L13" s="1">
        <v>500000</v>
      </c>
      <c r="M13" s="237">
        <v>254500</v>
      </c>
      <c r="N13" s="1"/>
      <c r="O13" s="153" t="s">
        <v>206</v>
      </c>
    </row>
    <row r="14" spans="1:15" x14ac:dyDescent="0.3">
      <c r="A14" s="31"/>
      <c r="B14" s="1"/>
      <c r="C14" s="1"/>
      <c r="D14" s="1"/>
      <c r="E14" s="234"/>
      <c r="F14" s="7"/>
      <c r="G14" s="7"/>
      <c r="H14" s="337"/>
      <c r="I14" s="340"/>
      <c r="J14" s="32" t="s">
        <v>19</v>
      </c>
      <c r="K14" s="1">
        <v>540000</v>
      </c>
      <c r="L14" s="1">
        <v>550000</v>
      </c>
      <c r="M14" s="237">
        <v>434390</v>
      </c>
      <c r="N14" s="1"/>
      <c r="O14" s="7" t="s">
        <v>69</v>
      </c>
    </row>
    <row r="15" spans="1:15" x14ac:dyDescent="0.3">
      <c r="A15" s="31"/>
      <c r="B15" s="1"/>
      <c r="C15" s="1"/>
      <c r="D15" s="1"/>
      <c r="E15" s="234"/>
      <c r="F15" s="7"/>
      <c r="G15" s="7"/>
      <c r="H15" s="337"/>
      <c r="I15" s="340"/>
      <c r="J15" s="32" t="s">
        <v>20</v>
      </c>
      <c r="K15" s="1">
        <v>22900</v>
      </c>
      <c r="L15" s="1">
        <v>30000</v>
      </c>
      <c r="M15" s="237">
        <v>70000</v>
      </c>
      <c r="N15" s="1"/>
      <c r="O15" s="7" t="s">
        <v>70</v>
      </c>
    </row>
    <row r="16" spans="1:15" x14ac:dyDescent="0.3">
      <c r="A16" s="31"/>
      <c r="B16" s="1"/>
      <c r="C16" s="1"/>
      <c r="D16" s="1"/>
      <c r="E16" s="234"/>
      <c r="F16" s="7"/>
      <c r="G16" s="7"/>
      <c r="H16" s="337"/>
      <c r="I16" s="340"/>
      <c r="J16" s="32" t="s">
        <v>21</v>
      </c>
      <c r="K16" s="1">
        <v>0</v>
      </c>
      <c r="L16" s="1"/>
      <c r="M16" s="237"/>
      <c r="N16" s="1"/>
      <c r="O16" s="7"/>
    </row>
    <row r="17" spans="1:15" x14ac:dyDescent="0.3">
      <c r="A17" s="31"/>
      <c r="B17" s="1"/>
      <c r="C17" s="1"/>
      <c r="D17" s="1"/>
      <c r="E17" s="234"/>
      <c r="F17" s="7"/>
      <c r="G17" s="7"/>
      <c r="H17" s="337"/>
      <c r="I17" s="340"/>
      <c r="J17" s="32" t="s">
        <v>22</v>
      </c>
      <c r="K17" s="1">
        <v>0</v>
      </c>
      <c r="L17" s="1"/>
      <c r="M17" s="237">
        <v>16800</v>
      </c>
      <c r="N17" s="1"/>
      <c r="O17" s="7"/>
    </row>
    <row r="18" spans="1:15" ht="15" customHeight="1" x14ac:dyDescent="0.3">
      <c r="A18" s="31"/>
      <c r="B18" s="1"/>
      <c r="C18" s="1"/>
      <c r="D18" s="1"/>
      <c r="E18" s="234"/>
      <c r="F18" s="7"/>
      <c r="G18" s="7"/>
      <c r="H18" s="337"/>
      <c r="I18" s="340"/>
      <c r="J18" s="32" t="s">
        <v>23</v>
      </c>
      <c r="K18" s="1">
        <v>456250</v>
      </c>
      <c r="L18" s="1">
        <v>200000</v>
      </c>
      <c r="M18" s="237">
        <v>125950</v>
      </c>
      <c r="N18" s="1"/>
      <c r="O18" s="153" t="s">
        <v>207</v>
      </c>
    </row>
    <row r="19" spans="1:15" x14ac:dyDescent="0.3">
      <c r="A19" s="31"/>
      <c r="B19" s="1"/>
      <c r="C19" s="1"/>
      <c r="D19" s="1"/>
      <c r="E19" s="234"/>
      <c r="F19" s="7"/>
      <c r="G19" s="7"/>
      <c r="H19" s="338"/>
      <c r="I19" s="341"/>
      <c r="J19" s="62" t="s">
        <v>31</v>
      </c>
      <c r="K19" s="63">
        <f>SUM(K12:K18)</f>
        <v>1520850</v>
      </c>
      <c r="L19" s="63">
        <f>SUM(L12:L18)</f>
        <v>1280000</v>
      </c>
      <c r="M19" s="63">
        <f>SUM(M12:M18)</f>
        <v>911640</v>
      </c>
      <c r="N19" s="161">
        <v>0.71</v>
      </c>
      <c r="O19" s="7"/>
    </row>
    <row r="20" spans="1:15" x14ac:dyDescent="0.3">
      <c r="A20" s="31"/>
      <c r="B20" s="1"/>
      <c r="C20" s="1"/>
      <c r="D20" s="1"/>
      <c r="E20" s="234"/>
      <c r="F20" s="7"/>
      <c r="G20" s="7"/>
      <c r="H20" s="347" t="s">
        <v>24</v>
      </c>
      <c r="I20" s="339" t="s">
        <v>24</v>
      </c>
      <c r="J20" s="32" t="s">
        <v>25</v>
      </c>
      <c r="K20" s="1">
        <v>0</v>
      </c>
      <c r="L20" s="1">
        <v>0</v>
      </c>
      <c r="M20" s="237">
        <v>12500</v>
      </c>
      <c r="N20" s="1"/>
      <c r="O20" s="7"/>
    </row>
    <row r="21" spans="1:15" x14ac:dyDescent="0.3">
      <c r="A21" s="31"/>
      <c r="B21" s="1"/>
      <c r="C21" s="1"/>
      <c r="D21" s="1"/>
      <c r="E21" s="234"/>
      <c r="F21" s="7"/>
      <c r="G21" s="7"/>
      <c r="H21" s="337"/>
      <c r="I21" s="340"/>
      <c r="J21" s="32" t="s">
        <v>26</v>
      </c>
      <c r="K21" s="1">
        <v>400000</v>
      </c>
      <c r="L21" s="1">
        <v>400000</v>
      </c>
      <c r="M21" s="237">
        <v>300000</v>
      </c>
      <c r="N21" s="1"/>
      <c r="O21" s="7" t="s">
        <v>67</v>
      </c>
    </row>
    <row r="22" spans="1:15" x14ac:dyDescent="0.3">
      <c r="A22" s="31"/>
      <c r="B22" s="1"/>
      <c r="C22" s="1"/>
      <c r="D22" s="1"/>
      <c r="E22" s="234"/>
      <c r="F22" s="7"/>
      <c r="G22" s="7"/>
      <c r="H22" s="337"/>
      <c r="I22" s="340"/>
      <c r="J22" s="32" t="s">
        <v>27</v>
      </c>
      <c r="K22" s="1">
        <v>0</v>
      </c>
      <c r="L22" s="1">
        <v>0</v>
      </c>
      <c r="M22" s="237"/>
      <c r="N22" s="1"/>
      <c r="O22" s="7"/>
    </row>
    <row r="23" spans="1:15" ht="17.25" thickBot="1" x14ac:dyDescent="0.35">
      <c r="A23" s="31"/>
      <c r="B23" s="1"/>
      <c r="C23" s="1"/>
      <c r="D23" s="1"/>
      <c r="E23" s="234"/>
      <c r="F23" s="7"/>
      <c r="G23" s="7"/>
      <c r="H23" s="338"/>
      <c r="I23" s="341"/>
      <c r="J23" s="62" t="s">
        <v>31</v>
      </c>
      <c r="K23" s="63">
        <f>SUM(K20:K22)</f>
        <v>400000</v>
      </c>
      <c r="L23" s="63">
        <f>SUM(L20:L22)</f>
        <v>400000</v>
      </c>
      <c r="M23" s="63">
        <f>SUM(M20:M22)</f>
        <v>312500</v>
      </c>
      <c r="N23" s="161">
        <v>0.78</v>
      </c>
      <c r="O23" s="7"/>
    </row>
    <row r="24" spans="1:15" hidden="1" x14ac:dyDescent="0.3">
      <c r="A24" s="31"/>
      <c r="B24" s="1"/>
      <c r="C24" s="1"/>
      <c r="D24" s="1"/>
      <c r="E24" s="206"/>
      <c r="F24" s="7"/>
      <c r="G24" s="7"/>
      <c r="H24" s="347" t="s">
        <v>28</v>
      </c>
      <c r="I24" s="339" t="s">
        <v>29</v>
      </c>
      <c r="J24" s="32" t="s">
        <v>30</v>
      </c>
      <c r="K24" s="1">
        <v>0</v>
      </c>
      <c r="L24" s="1">
        <v>0</v>
      </c>
      <c r="M24" s="1"/>
      <c r="N24" s="1"/>
      <c r="O24" s="7"/>
    </row>
    <row r="25" spans="1:15" ht="17.25" hidden="1" thickBot="1" x14ac:dyDescent="0.35">
      <c r="A25" s="45"/>
      <c r="B25" s="28"/>
      <c r="C25" s="28"/>
      <c r="D25" s="28"/>
      <c r="E25" s="207"/>
      <c r="F25" s="44"/>
      <c r="G25" s="44"/>
      <c r="H25" s="337"/>
      <c r="I25" s="340"/>
      <c r="J25" s="65" t="s">
        <v>31</v>
      </c>
      <c r="K25" s="66">
        <f>SUM(K24)</f>
        <v>0</v>
      </c>
      <c r="L25" s="66">
        <f>SUM(L24)</f>
        <v>0</v>
      </c>
      <c r="M25" s="66"/>
      <c r="N25" s="66"/>
      <c r="O25" s="44"/>
    </row>
    <row r="26" spans="1:15" ht="17.25" thickBot="1" x14ac:dyDescent="0.35">
      <c r="A26" s="377" t="s">
        <v>34</v>
      </c>
      <c r="B26" s="378"/>
      <c r="C26" s="69">
        <f>SUM(C4:C25)</f>
        <v>139466400</v>
      </c>
      <c r="D26" s="69">
        <f>SUM(D4:D25)</f>
        <v>143015000</v>
      </c>
      <c r="E26" s="69">
        <f>SUM(E4:E25)</f>
        <v>134740186</v>
      </c>
      <c r="F26" s="163">
        <v>0.94</v>
      </c>
      <c r="G26" s="118"/>
      <c r="H26" s="377" t="s">
        <v>35</v>
      </c>
      <c r="I26" s="379"/>
      <c r="J26" s="378"/>
      <c r="K26" s="69">
        <f>K8+K11+K19+K23+K25</f>
        <v>140689964</v>
      </c>
      <c r="L26" s="69">
        <f>L8+L11+L19+L23+L25</f>
        <v>142745000</v>
      </c>
      <c r="M26" s="69">
        <f>M8+M11+M19+M23+M25</f>
        <v>129835504</v>
      </c>
      <c r="N26" s="162">
        <v>0.91</v>
      </c>
      <c r="O26" s="70"/>
    </row>
    <row r="27" spans="1:15" x14ac:dyDescent="0.3">
      <c r="A27" s="42"/>
      <c r="B27" s="26"/>
      <c r="C27" s="26"/>
      <c r="D27" s="26"/>
      <c r="E27" s="233"/>
      <c r="F27" s="151"/>
      <c r="G27" s="43"/>
      <c r="H27" s="42"/>
      <c r="I27" s="26"/>
      <c r="J27" s="41" t="s">
        <v>36</v>
      </c>
      <c r="K27" s="119">
        <v>-1223564</v>
      </c>
      <c r="L27" s="160">
        <v>270000</v>
      </c>
      <c r="M27" s="238">
        <v>4904682</v>
      </c>
      <c r="N27" s="40"/>
      <c r="O27" s="39"/>
    </row>
    <row r="28" spans="1:15" ht="17.25" thickBot="1" x14ac:dyDescent="0.35">
      <c r="A28" s="372" t="s">
        <v>32</v>
      </c>
      <c r="B28" s="373"/>
      <c r="C28" s="38">
        <f>SUM(C26:C27)</f>
        <v>139466400</v>
      </c>
      <c r="D28" s="38">
        <f>SUM(D26:D27)</f>
        <v>143015000</v>
      </c>
      <c r="E28" s="235">
        <f>SUM(E26:E27)</f>
        <v>134740186</v>
      </c>
      <c r="F28" s="152"/>
      <c r="G28" s="37"/>
      <c r="H28" s="372" t="s">
        <v>32</v>
      </c>
      <c r="I28" s="374"/>
      <c r="J28" s="373"/>
      <c r="K28" s="38">
        <f>SUM(K26:K27)</f>
        <v>139466400</v>
      </c>
      <c r="L28" s="38">
        <f>SUM(L26:L27)</f>
        <v>143015000</v>
      </c>
      <c r="M28" s="235">
        <f>SUM(M26:M27)</f>
        <v>134740186</v>
      </c>
      <c r="N28" s="38"/>
      <c r="O28" s="37"/>
    </row>
  </sheetData>
  <mergeCells count="16">
    <mergeCell ref="A28:B28"/>
    <mergeCell ref="H28:J28"/>
    <mergeCell ref="A1:O1"/>
    <mergeCell ref="I4:I8"/>
    <mergeCell ref="I9:I11"/>
    <mergeCell ref="I12:I19"/>
    <mergeCell ref="I20:I23"/>
    <mergeCell ref="H24:H25"/>
    <mergeCell ref="A4:A8"/>
    <mergeCell ref="H4:H19"/>
    <mergeCell ref="H20:H23"/>
    <mergeCell ref="I24:I25"/>
    <mergeCell ref="A2:D2"/>
    <mergeCell ref="H2:L2"/>
    <mergeCell ref="A26:B26"/>
    <mergeCell ref="H26:J26"/>
  </mergeCells>
  <phoneticPr fontId="2" type="noConversion"/>
  <pageMargins left="0.25" right="0.25" top="0.75" bottom="0.75" header="0.3" footer="0.3"/>
  <pageSetup paperSize="9" scale="9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workbookViewId="0">
      <selection activeCell="L33" sqref="L33"/>
    </sheetView>
  </sheetViews>
  <sheetFormatPr defaultRowHeight="16.5" x14ac:dyDescent="0.3"/>
  <cols>
    <col min="1" max="1" width="5.375" customWidth="1"/>
    <col min="2" max="2" width="11.25" customWidth="1"/>
    <col min="3" max="3" width="11.125" hidden="1" customWidth="1"/>
    <col min="4" max="5" width="10.625" customWidth="1"/>
    <col min="6" max="6" width="6.625" customWidth="1"/>
    <col min="7" max="7" width="13.125" hidden="1" customWidth="1"/>
    <col min="8" max="8" width="5.75" customWidth="1"/>
    <col min="9" max="9" width="8.75" customWidth="1"/>
    <col min="10" max="10" width="11" customWidth="1"/>
    <col min="11" max="11" width="11.25" hidden="1" customWidth="1"/>
    <col min="12" max="13" width="10.75" customWidth="1"/>
    <col min="14" max="14" width="6.375" customWidth="1"/>
    <col min="15" max="15" width="25.75" customWidth="1"/>
  </cols>
  <sheetData>
    <row r="1" spans="1:15" ht="27.75" customHeight="1" thickBot="1" x14ac:dyDescent="0.35">
      <c r="A1" s="375" t="s">
        <v>208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5" ht="17.25" thickBot="1" x14ac:dyDescent="0.35">
      <c r="A2" s="334" t="s">
        <v>37</v>
      </c>
      <c r="B2" s="335"/>
      <c r="C2" s="335"/>
      <c r="D2" s="335"/>
      <c r="E2" s="335"/>
      <c r="F2" s="335"/>
      <c r="G2" s="381"/>
      <c r="H2" s="334" t="s">
        <v>38</v>
      </c>
      <c r="I2" s="335"/>
      <c r="J2" s="335"/>
      <c r="K2" s="335"/>
      <c r="L2" s="335"/>
      <c r="M2" s="335"/>
      <c r="N2" s="336"/>
      <c r="O2" s="48"/>
    </row>
    <row r="3" spans="1:15" ht="17.25" thickBot="1" x14ac:dyDescent="0.35">
      <c r="A3" s="35" t="s">
        <v>0</v>
      </c>
      <c r="B3" s="34" t="s">
        <v>48</v>
      </c>
      <c r="C3" s="34" t="s">
        <v>91</v>
      </c>
      <c r="D3" s="34" t="s">
        <v>92</v>
      </c>
      <c r="E3" s="232" t="s">
        <v>191</v>
      </c>
      <c r="F3" s="258" t="s">
        <v>149</v>
      </c>
      <c r="G3" s="33"/>
      <c r="H3" s="35" t="s">
        <v>0</v>
      </c>
      <c r="I3" s="34" t="s">
        <v>1</v>
      </c>
      <c r="J3" s="34" t="s">
        <v>2</v>
      </c>
      <c r="K3" s="34" t="s">
        <v>93</v>
      </c>
      <c r="L3" s="34" t="s">
        <v>94</v>
      </c>
      <c r="M3" s="227" t="s">
        <v>191</v>
      </c>
      <c r="N3" s="255" t="s">
        <v>145</v>
      </c>
      <c r="O3" s="33"/>
    </row>
    <row r="4" spans="1:15" x14ac:dyDescent="0.3">
      <c r="A4" s="337" t="s">
        <v>3</v>
      </c>
      <c r="B4" s="41" t="s">
        <v>46</v>
      </c>
      <c r="C4" s="10">
        <v>154248286</v>
      </c>
      <c r="D4" s="10">
        <v>175000000</v>
      </c>
      <c r="E4" s="219">
        <v>165874597</v>
      </c>
      <c r="F4" s="50"/>
      <c r="G4" s="50"/>
      <c r="H4" s="337" t="s">
        <v>6</v>
      </c>
      <c r="I4" s="340" t="s">
        <v>7</v>
      </c>
      <c r="J4" s="41" t="s">
        <v>8</v>
      </c>
      <c r="K4" s="10">
        <v>133018222</v>
      </c>
      <c r="L4" s="10">
        <v>160000000</v>
      </c>
      <c r="M4" s="228">
        <v>159252045</v>
      </c>
      <c r="N4" s="10"/>
      <c r="O4" s="11" t="s">
        <v>199</v>
      </c>
    </row>
    <row r="5" spans="1:15" x14ac:dyDescent="0.3">
      <c r="A5" s="337"/>
      <c r="B5" s="32" t="s">
        <v>47</v>
      </c>
      <c r="C5" s="3">
        <v>26041000</v>
      </c>
      <c r="D5" s="3">
        <v>15000000</v>
      </c>
      <c r="E5" s="220">
        <v>28989000</v>
      </c>
      <c r="F5" s="49"/>
      <c r="G5" s="49"/>
      <c r="H5" s="337"/>
      <c r="I5" s="340"/>
      <c r="J5" s="32" t="s">
        <v>9</v>
      </c>
      <c r="K5" s="3">
        <v>10691420</v>
      </c>
      <c r="L5" s="3">
        <v>13000000</v>
      </c>
      <c r="M5" s="221">
        <v>12427147</v>
      </c>
      <c r="N5" s="3"/>
      <c r="O5" s="5" t="s">
        <v>188</v>
      </c>
    </row>
    <row r="6" spans="1:15" x14ac:dyDescent="0.3">
      <c r="A6" s="337"/>
      <c r="B6" s="32" t="s">
        <v>5</v>
      </c>
      <c r="C6" s="3">
        <v>52550</v>
      </c>
      <c r="D6" s="3">
        <v>60000</v>
      </c>
      <c r="E6" s="220">
        <v>62313</v>
      </c>
      <c r="F6" s="5"/>
      <c r="G6" s="5"/>
      <c r="H6" s="337"/>
      <c r="I6" s="340"/>
      <c r="J6" s="32" t="s">
        <v>10</v>
      </c>
      <c r="K6" s="3">
        <v>10544541</v>
      </c>
      <c r="L6" s="3">
        <v>12100000</v>
      </c>
      <c r="M6" s="221">
        <v>11446135</v>
      </c>
      <c r="N6" s="3"/>
      <c r="O6" s="5" t="s">
        <v>189</v>
      </c>
    </row>
    <row r="7" spans="1:15" ht="24" customHeight="1" x14ac:dyDescent="0.3">
      <c r="A7" s="338"/>
      <c r="B7" s="1"/>
      <c r="C7" s="1"/>
      <c r="D7" s="3"/>
      <c r="E7" s="220"/>
      <c r="F7" s="5"/>
      <c r="G7" s="5"/>
      <c r="H7" s="337"/>
      <c r="I7" s="340"/>
      <c r="J7" s="32" t="s">
        <v>11</v>
      </c>
      <c r="K7" s="3">
        <v>2154310</v>
      </c>
      <c r="L7" s="3">
        <v>1200000</v>
      </c>
      <c r="M7" s="221">
        <v>746100</v>
      </c>
      <c r="N7" s="3"/>
      <c r="O7" s="149" t="s">
        <v>209</v>
      </c>
    </row>
    <row r="8" spans="1:15" x14ac:dyDescent="0.3">
      <c r="A8" s="31"/>
      <c r="B8" s="1"/>
      <c r="C8" s="1"/>
      <c r="D8" s="3"/>
      <c r="E8" s="220"/>
      <c r="F8" s="5"/>
      <c r="G8" s="5"/>
      <c r="H8" s="337"/>
      <c r="I8" s="341"/>
      <c r="J8" s="62" t="s">
        <v>31</v>
      </c>
      <c r="K8" s="54">
        <f>SUM(K4:K7)</f>
        <v>156408493</v>
      </c>
      <c r="L8" s="54">
        <f>SUM(L4:L7)</f>
        <v>186300000</v>
      </c>
      <c r="M8" s="54">
        <f>SUM(M4:M7)</f>
        <v>183871427</v>
      </c>
      <c r="N8" s="64">
        <v>0.99</v>
      </c>
      <c r="O8" s="138" t="s">
        <v>210</v>
      </c>
    </row>
    <row r="9" spans="1:15" x14ac:dyDescent="0.3">
      <c r="A9" s="31"/>
      <c r="B9" s="1"/>
      <c r="C9" s="1"/>
      <c r="D9" s="3"/>
      <c r="E9" s="220"/>
      <c r="F9" s="5"/>
      <c r="G9" s="5"/>
      <c r="H9" s="337"/>
      <c r="I9" s="352" t="s">
        <v>12</v>
      </c>
      <c r="J9" s="32" t="s">
        <v>13</v>
      </c>
      <c r="K9" s="3">
        <v>0</v>
      </c>
      <c r="L9" s="3"/>
      <c r="M9" s="221"/>
      <c r="N9" s="3"/>
      <c r="O9" s="5"/>
    </row>
    <row r="10" spans="1:15" x14ac:dyDescent="0.3">
      <c r="A10" s="31"/>
      <c r="B10" s="1"/>
      <c r="C10" s="1"/>
      <c r="D10" s="3"/>
      <c r="E10" s="220"/>
      <c r="F10" s="5"/>
      <c r="G10" s="5"/>
      <c r="H10" s="337"/>
      <c r="I10" s="353"/>
      <c r="J10" s="32" t="s">
        <v>14</v>
      </c>
      <c r="K10" s="3">
        <v>180500</v>
      </c>
      <c r="L10" s="3">
        <v>240000</v>
      </c>
      <c r="M10" s="221">
        <v>205000</v>
      </c>
      <c r="N10" s="3"/>
      <c r="O10" s="5" t="s">
        <v>72</v>
      </c>
    </row>
    <row r="11" spans="1:15" x14ac:dyDescent="0.3">
      <c r="A11" s="31"/>
      <c r="B11" s="1"/>
      <c r="C11" s="1"/>
      <c r="D11" s="3"/>
      <c r="E11" s="220"/>
      <c r="F11" s="5"/>
      <c r="G11" s="5"/>
      <c r="H11" s="337"/>
      <c r="I11" s="380"/>
      <c r="J11" s="62" t="s">
        <v>31</v>
      </c>
      <c r="K11" s="54">
        <f>SUM(K9:K10)</f>
        <v>180500</v>
      </c>
      <c r="L11" s="54">
        <f>SUM(L9:L10)</f>
        <v>240000</v>
      </c>
      <c r="M11" s="54">
        <f>SUM(M9:M10)</f>
        <v>205000</v>
      </c>
      <c r="N11" s="64">
        <v>0.86</v>
      </c>
      <c r="O11" s="138"/>
    </row>
    <row r="12" spans="1:15" x14ac:dyDescent="0.3">
      <c r="A12" s="31"/>
      <c r="B12" s="1"/>
      <c r="C12" s="1"/>
      <c r="D12" s="3"/>
      <c r="E12" s="220"/>
      <c r="F12" s="5"/>
      <c r="G12" s="5"/>
      <c r="H12" s="337"/>
      <c r="I12" s="339" t="s">
        <v>16</v>
      </c>
      <c r="J12" s="32" t="s">
        <v>17</v>
      </c>
      <c r="K12" s="3">
        <v>37400</v>
      </c>
      <c r="L12" s="3">
        <v>50000</v>
      </c>
      <c r="M12" s="221">
        <v>35850</v>
      </c>
      <c r="N12" s="120"/>
      <c r="O12" s="5"/>
    </row>
    <row r="13" spans="1:15" x14ac:dyDescent="0.3">
      <c r="A13" s="31"/>
      <c r="B13" s="1"/>
      <c r="C13" s="1"/>
      <c r="D13" s="3"/>
      <c r="E13" s="220"/>
      <c r="F13" s="5"/>
      <c r="G13" s="5"/>
      <c r="H13" s="337"/>
      <c r="I13" s="340"/>
      <c r="J13" s="32" t="s">
        <v>18</v>
      </c>
      <c r="K13" s="3">
        <v>279500</v>
      </c>
      <c r="L13" s="3">
        <v>300000</v>
      </c>
      <c r="M13" s="221">
        <v>178325</v>
      </c>
      <c r="N13" s="3"/>
      <c r="O13" s="5" t="s">
        <v>73</v>
      </c>
    </row>
    <row r="14" spans="1:15" x14ac:dyDescent="0.3">
      <c r="A14" s="31"/>
      <c r="B14" s="1"/>
      <c r="C14" s="1"/>
      <c r="D14" s="3"/>
      <c r="E14" s="220"/>
      <c r="F14" s="5"/>
      <c r="G14" s="5"/>
      <c r="H14" s="337"/>
      <c r="I14" s="340"/>
      <c r="J14" s="32" t="s">
        <v>19</v>
      </c>
      <c r="K14" s="3">
        <v>566960</v>
      </c>
      <c r="L14" s="3">
        <v>600000</v>
      </c>
      <c r="M14" s="221">
        <v>450390</v>
      </c>
      <c r="N14" s="3"/>
      <c r="O14" s="5" t="s">
        <v>211</v>
      </c>
    </row>
    <row r="15" spans="1:15" x14ac:dyDescent="0.3">
      <c r="A15" s="31"/>
      <c r="B15" s="1"/>
      <c r="C15" s="1"/>
      <c r="D15" s="3"/>
      <c r="E15" s="220"/>
      <c r="F15" s="5"/>
      <c r="G15" s="5"/>
      <c r="H15" s="337"/>
      <c r="I15" s="340"/>
      <c r="J15" s="32" t="s">
        <v>20</v>
      </c>
      <c r="K15" s="3">
        <v>241300</v>
      </c>
      <c r="L15" s="3">
        <v>240000</v>
      </c>
      <c r="M15" s="221">
        <v>163900</v>
      </c>
      <c r="N15" s="3"/>
      <c r="O15" s="5" t="s">
        <v>70</v>
      </c>
    </row>
    <row r="16" spans="1:15" x14ac:dyDescent="0.3">
      <c r="A16" s="31"/>
      <c r="B16" s="1"/>
      <c r="C16" s="1"/>
      <c r="D16" s="3"/>
      <c r="E16" s="220"/>
      <c r="F16" s="5"/>
      <c r="G16" s="5"/>
      <c r="H16" s="337"/>
      <c r="I16" s="340"/>
      <c r="J16" s="32" t="s">
        <v>21</v>
      </c>
      <c r="K16" s="3">
        <v>0</v>
      </c>
      <c r="L16" s="3"/>
      <c r="M16" s="221"/>
      <c r="N16" s="3"/>
      <c r="O16" s="5"/>
    </row>
    <row r="17" spans="1:15" x14ac:dyDescent="0.3">
      <c r="A17" s="31"/>
      <c r="B17" s="1"/>
      <c r="C17" s="1"/>
      <c r="D17" s="3"/>
      <c r="E17" s="220"/>
      <c r="F17" s="5"/>
      <c r="G17" s="5"/>
      <c r="H17" s="337"/>
      <c r="I17" s="340"/>
      <c r="J17" s="32" t="s">
        <v>22</v>
      </c>
      <c r="K17" s="3">
        <v>119000</v>
      </c>
      <c r="L17" s="3">
        <v>100000</v>
      </c>
      <c r="M17" s="221">
        <v>9900</v>
      </c>
      <c r="N17" s="3"/>
      <c r="O17" s="5" t="s">
        <v>74</v>
      </c>
    </row>
    <row r="18" spans="1:15" x14ac:dyDescent="0.3">
      <c r="A18" s="31"/>
      <c r="B18" s="1"/>
      <c r="C18" s="1"/>
      <c r="D18" s="3"/>
      <c r="E18" s="220"/>
      <c r="F18" s="5"/>
      <c r="G18" s="5"/>
      <c r="H18" s="337"/>
      <c r="I18" s="340"/>
      <c r="J18" s="32" t="s">
        <v>23</v>
      </c>
      <c r="K18" s="3">
        <v>284500</v>
      </c>
      <c r="L18" s="3">
        <v>100000</v>
      </c>
      <c r="M18" s="221"/>
      <c r="N18" s="3"/>
      <c r="O18" s="5"/>
    </row>
    <row r="19" spans="1:15" x14ac:dyDescent="0.3">
      <c r="A19" s="31"/>
      <c r="B19" s="1"/>
      <c r="C19" s="1"/>
      <c r="D19" s="3"/>
      <c r="E19" s="220"/>
      <c r="F19" s="5"/>
      <c r="G19" s="5"/>
      <c r="H19" s="338"/>
      <c r="I19" s="341"/>
      <c r="J19" s="62" t="s">
        <v>31</v>
      </c>
      <c r="K19" s="54">
        <f>SUM(K12:K18)</f>
        <v>1528660</v>
      </c>
      <c r="L19" s="54">
        <f>SUM(L12:L18)</f>
        <v>1390000</v>
      </c>
      <c r="M19" s="54">
        <f>SUM(M12:M18)</f>
        <v>838365</v>
      </c>
      <c r="N19" s="64">
        <v>0.6</v>
      </c>
      <c r="O19" s="138"/>
    </row>
    <row r="20" spans="1:15" x14ac:dyDescent="0.3">
      <c r="A20" s="31"/>
      <c r="B20" s="1"/>
      <c r="C20" s="1"/>
      <c r="D20" s="3"/>
      <c r="E20" s="220"/>
      <c r="F20" s="5"/>
      <c r="G20" s="5"/>
      <c r="H20" s="347" t="s">
        <v>24</v>
      </c>
      <c r="I20" s="339" t="s">
        <v>24</v>
      </c>
      <c r="J20" s="32" t="s">
        <v>25</v>
      </c>
      <c r="K20" s="3">
        <v>231050</v>
      </c>
      <c r="L20" s="3">
        <v>300000</v>
      </c>
      <c r="M20" s="221">
        <v>359000</v>
      </c>
      <c r="N20" s="3"/>
      <c r="O20" s="5" t="s">
        <v>144</v>
      </c>
    </row>
    <row r="21" spans="1:15" x14ac:dyDescent="0.3">
      <c r="A21" s="31"/>
      <c r="B21" s="1"/>
      <c r="C21" s="1"/>
      <c r="D21" s="3"/>
      <c r="E21" s="220"/>
      <c r="F21" s="5"/>
      <c r="G21" s="5"/>
      <c r="H21" s="337"/>
      <c r="I21" s="340"/>
      <c r="J21" s="32" t="s">
        <v>26</v>
      </c>
      <c r="K21" s="3">
        <v>400000</v>
      </c>
      <c r="L21" s="3">
        <v>400000</v>
      </c>
      <c r="M21" s="221">
        <v>400000</v>
      </c>
      <c r="N21" s="3"/>
      <c r="O21" s="5" t="s">
        <v>75</v>
      </c>
    </row>
    <row r="22" spans="1:15" hidden="1" x14ac:dyDescent="0.3">
      <c r="A22" s="31"/>
      <c r="B22" s="1"/>
      <c r="C22" s="1"/>
      <c r="D22" s="3"/>
      <c r="E22" s="220"/>
      <c r="F22" s="5"/>
      <c r="G22" s="5"/>
      <c r="H22" s="337"/>
      <c r="I22" s="340"/>
      <c r="J22" s="32" t="s">
        <v>27</v>
      </c>
      <c r="K22" s="3">
        <v>0</v>
      </c>
      <c r="L22" s="3">
        <v>0</v>
      </c>
      <c r="M22" s="3"/>
      <c r="N22" s="3"/>
      <c r="O22" s="5"/>
    </row>
    <row r="23" spans="1:15" hidden="1" x14ac:dyDescent="0.3">
      <c r="A23" s="31"/>
      <c r="B23" s="1"/>
      <c r="C23" s="1"/>
      <c r="D23" s="3"/>
      <c r="E23" s="220"/>
      <c r="F23" s="5"/>
      <c r="G23" s="5"/>
      <c r="H23" s="337"/>
      <c r="I23" s="340"/>
      <c r="J23" s="32" t="s">
        <v>40</v>
      </c>
      <c r="K23" s="3">
        <v>0</v>
      </c>
      <c r="L23" s="3">
        <v>0</v>
      </c>
      <c r="M23" s="3"/>
      <c r="N23" s="3"/>
      <c r="O23" s="5"/>
    </row>
    <row r="24" spans="1:15" ht="17.25" thickBot="1" x14ac:dyDescent="0.35">
      <c r="A24" s="31"/>
      <c r="B24" s="1"/>
      <c r="C24" s="1"/>
      <c r="D24" s="3"/>
      <c r="E24" s="220"/>
      <c r="F24" s="5"/>
      <c r="G24" s="5"/>
      <c r="H24" s="338"/>
      <c r="I24" s="341"/>
      <c r="J24" s="62" t="s">
        <v>31</v>
      </c>
      <c r="K24" s="54">
        <f>SUM(K20:K23)</f>
        <v>631050</v>
      </c>
      <c r="L24" s="54">
        <f>SUM(L20:L23)</f>
        <v>700000</v>
      </c>
      <c r="M24" s="54">
        <f>SUM(M20:M23)</f>
        <v>759000</v>
      </c>
      <c r="N24" s="64">
        <v>1.08</v>
      </c>
      <c r="O24" s="138"/>
    </row>
    <row r="25" spans="1:15" hidden="1" x14ac:dyDescent="0.3">
      <c r="A25" s="31"/>
      <c r="B25" s="1"/>
      <c r="C25" s="1"/>
      <c r="D25" s="3"/>
      <c r="E25" s="125"/>
      <c r="F25" s="5"/>
      <c r="G25" s="5"/>
      <c r="H25" s="347" t="s">
        <v>28</v>
      </c>
      <c r="I25" s="339" t="s">
        <v>29</v>
      </c>
      <c r="J25" s="32" t="s">
        <v>30</v>
      </c>
      <c r="K25" s="3">
        <v>0</v>
      </c>
      <c r="L25" s="3">
        <v>0</v>
      </c>
      <c r="M25" s="3"/>
      <c r="N25" s="3"/>
      <c r="O25" s="5"/>
    </row>
    <row r="26" spans="1:15" ht="17.25" hidden="1" thickBot="1" x14ac:dyDescent="0.35">
      <c r="A26" s="45"/>
      <c r="B26" s="28"/>
      <c r="C26" s="28"/>
      <c r="D26" s="28"/>
      <c r="E26" s="207"/>
      <c r="F26" s="44"/>
      <c r="G26" s="44"/>
      <c r="H26" s="337"/>
      <c r="I26" s="340"/>
      <c r="J26" s="29" t="s">
        <v>31</v>
      </c>
      <c r="K26" s="17">
        <f>SUM(K25)</f>
        <v>0</v>
      </c>
      <c r="L26" s="17">
        <f>SUM(L25)</f>
        <v>0</v>
      </c>
      <c r="M26" s="17"/>
      <c r="N26" s="17"/>
      <c r="O26" s="18"/>
    </row>
    <row r="27" spans="1:15" ht="17.25" thickBot="1" x14ac:dyDescent="0.35">
      <c r="A27" s="377" t="s">
        <v>34</v>
      </c>
      <c r="B27" s="378"/>
      <c r="C27" s="69">
        <f>SUM(C4:C26)</f>
        <v>180341836</v>
      </c>
      <c r="D27" s="69">
        <f>SUM(D4:D26)</f>
        <v>190060000</v>
      </c>
      <c r="E27" s="69">
        <f>SUM(E4:E26)</f>
        <v>194925910</v>
      </c>
      <c r="F27" s="163">
        <v>1.02</v>
      </c>
      <c r="G27" s="118"/>
      <c r="H27" s="377" t="s">
        <v>35</v>
      </c>
      <c r="I27" s="379"/>
      <c r="J27" s="378"/>
      <c r="K27" s="69">
        <f>K8+K11+K19+K24+K26</f>
        <v>158748703</v>
      </c>
      <c r="L27" s="69">
        <f>L8+L11+L19+L24+L26</f>
        <v>188630000</v>
      </c>
      <c r="M27" s="69">
        <f>M8+M11+M19+M24+M26</f>
        <v>185673792</v>
      </c>
      <c r="N27" s="162">
        <v>0.98</v>
      </c>
      <c r="O27" s="70"/>
    </row>
    <row r="28" spans="1:15" x14ac:dyDescent="0.3">
      <c r="A28" s="42"/>
      <c r="B28" s="26"/>
      <c r="C28" s="26"/>
      <c r="D28" s="26"/>
      <c r="E28" s="233"/>
      <c r="F28" s="151"/>
      <c r="G28" s="39"/>
      <c r="H28" s="382" t="s">
        <v>36</v>
      </c>
      <c r="I28" s="383"/>
      <c r="J28" s="384"/>
      <c r="K28" s="19">
        <v>21593133</v>
      </c>
      <c r="L28" s="19">
        <v>1430000</v>
      </c>
      <c r="M28" s="228">
        <v>9252118</v>
      </c>
      <c r="N28" s="26"/>
      <c r="O28" s="24"/>
    </row>
    <row r="29" spans="1:15" ht="17.25" thickBot="1" x14ac:dyDescent="0.35">
      <c r="A29" s="372" t="s">
        <v>32</v>
      </c>
      <c r="B29" s="373"/>
      <c r="C29" s="38">
        <f>SUM(C27:C28)</f>
        <v>180341836</v>
      </c>
      <c r="D29" s="38">
        <f>SUM(D27:D28)</f>
        <v>190060000</v>
      </c>
      <c r="E29" s="235">
        <f>SUM(E27:E28)</f>
        <v>194925910</v>
      </c>
      <c r="F29" s="152"/>
      <c r="G29" s="37"/>
      <c r="H29" s="372" t="s">
        <v>32</v>
      </c>
      <c r="I29" s="374"/>
      <c r="J29" s="373"/>
      <c r="K29" s="38">
        <f>SUM(K27:K28)</f>
        <v>180341836</v>
      </c>
      <c r="L29" s="38">
        <f>SUM(L27:L28)</f>
        <v>190060000</v>
      </c>
      <c r="M29" s="235">
        <f>SUM(M27:M28)</f>
        <v>194925910</v>
      </c>
      <c r="N29" s="38"/>
      <c r="O29" s="37"/>
    </row>
  </sheetData>
  <mergeCells count="17">
    <mergeCell ref="A27:B27"/>
    <mergeCell ref="H27:J27"/>
    <mergeCell ref="A29:B29"/>
    <mergeCell ref="H29:J29"/>
    <mergeCell ref="H25:H26"/>
    <mergeCell ref="I25:I26"/>
    <mergeCell ref="H28:J28"/>
    <mergeCell ref="I4:I8"/>
    <mergeCell ref="I9:I11"/>
    <mergeCell ref="I12:I19"/>
    <mergeCell ref="I20:I24"/>
    <mergeCell ref="A1:O1"/>
    <mergeCell ref="A2:G2"/>
    <mergeCell ref="H2:N2"/>
    <mergeCell ref="A4:A7"/>
    <mergeCell ref="H4:H19"/>
    <mergeCell ref="H20:H24"/>
  </mergeCells>
  <phoneticPr fontId="2" type="noConversion"/>
  <pageMargins left="0.25" right="0.25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topLeftCell="A10" workbookViewId="0">
      <selection activeCell="L42" sqref="L42"/>
    </sheetView>
  </sheetViews>
  <sheetFormatPr defaultRowHeight="16.5" x14ac:dyDescent="0.3"/>
  <cols>
    <col min="1" max="1" width="5.125" customWidth="1"/>
    <col min="2" max="2" width="11.75" customWidth="1"/>
    <col min="3" max="3" width="12.625" hidden="1" customWidth="1"/>
    <col min="4" max="4" width="12.125" customWidth="1"/>
    <col min="5" max="5" width="12.625" customWidth="1"/>
    <col min="6" max="6" width="7.5" customWidth="1"/>
    <col min="7" max="7" width="5.125" customWidth="1"/>
    <col min="8" max="8" width="6.875" customWidth="1"/>
    <col min="9" max="9" width="13.25" customWidth="1"/>
    <col min="10" max="10" width="12" hidden="1" customWidth="1"/>
    <col min="11" max="11" width="12.5" customWidth="1"/>
    <col min="12" max="12" width="12.25" customWidth="1"/>
    <col min="13" max="13" width="6.5" customWidth="1"/>
    <col min="14" max="14" width="40.375" customWidth="1"/>
  </cols>
  <sheetData>
    <row r="1" spans="1:14" ht="23.25" customHeight="1" thickBot="1" x14ac:dyDescent="0.35">
      <c r="A1" s="385" t="s">
        <v>212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</row>
    <row r="2" spans="1:14" ht="15" customHeight="1" thickBot="1" x14ac:dyDescent="0.35">
      <c r="A2" s="386" t="s">
        <v>100</v>
      </c>
      <c r="B2" s="387"/>
      <c r="C2" s="387"/>
      <c r="D2" s="387"/>
      <c r="E2" s="387"/>
      <c r="F2" s="388"/>
      <c r="G2" s="389" t="s">
        <v>38</v>
      </c>
      <c r="H2" s="389"/>
      <c r="I2" s="389"/>
      <c r="J2" s="389"/>
      <c r="K2" s="389"/>
      <c r="L2" s="389"/>
      <c r="M2" s="390"/>
      <c r="N2" s="73" t="s">
        <v>101</v>
      </c>
    </row>
    <row r="3" spans="1:14" ht="15" customHeight="1" thickBot="1" x14ac:dyDescent="0.35">
      <c r="A3" s="261" t="s">
        <v>102</v>
      </c>
      <c r="B3" s="282" t="s">
        <v>103</v>
      </c>
      <c r="C3" s="283" t="s">
        <v>60</v>
      </c>
      <c r="D3" s="283" t="s">
        <v>78</v>
      </c>
      <c r="E3" s="283" t="s">
        <v>191</v>
      </c>
      <c r="F3" s="284" t="s">
        <v>151</v>
      </c>
      <c r="G3" s="74" t="s">
        <v>104</v>
      </c>
      <c r="H3" s="75" t="s">
        <v>1</v>
      </c>
      <c r="I3" s="76" t="s">
        <v>105</v>
      </c>
      <c r="J3" s="108" t="s">
        <v>60</v>
      </c>
      <c r="K3" s="108" t="s">
        <v>78</v>
      </c>
      <c r="L3" s="108" t="s">
        <v>191</v>
      </c>
      <c r="M3" s="108" t="s">
        <v>145</v>
      </c>
      <c r="N3" s="164" t="s">
        <v>134</v>
      </c>
    </row>
    <row r="4" spans="1:14" ht="23.25" customHeight="1" x14ac:dyDescent="0.3">
      <c r="A4" s="410" t="s">
        <v>227</v>
      </c>
      <c r="B4" s="285" t="s">
        <v>106</v>
      </c>
      <c r="C4" s="286">
        <v>3944590350</v>
      </c>
      <c r="D4" s="286">
        <v>4344000000</v>
      </c>
      <c r="E4" s="286">
        <v>4502311550</v>
      </c>
      <c r="F4" s="287">
        <v>1.04</v>
      </c>
      <c r="G4" s="391" t="s">
        <v>143</v>
      </c>
      <c r="H4" s="394" t="s">
        <v>107</v>
      </c>
      <c r="I4" s="259" t="s">
        <v>8</v>
      </c>
      <c r="J4" s="124">
        <v>4056051623</v>
      </c>
      <c r="K4" s="124">
        <v>4668000000</v>
      </c>
      <c r="L4" s="124">
        <v>4934658966</v>
      </c>
      <c r="M4" s="109"/>
      <c r="N4" s="165" t="s">
        <v>217</v>
      </c>
    </row>
    <row r="5" spans="1:14" ht="15" customHeight="1" x14ac:dyDescent="0.3">
      <c r="A5" s="411"/>
      <c r="B5" s="79" t="s">
        <v>108</v>
      </c>
      <c r="C5" s="82">
        <v>219371890</v>
      </c>
      <c r="D5" s="82">
        <v>275000000</v>
      </c>
      <c r="E5" s="82">
        <v>258208745</v>
      </c>
      <c r="F5" s="52">
        <v>0.94</v>
      </c>
      <c r="G5" s="392"/>
      <c r="H5" s="395"/>
      <c r="I5" s="260" t="s">
        <v>109</v>
      </c>
      <c r="J5" s="125">
        <v>329851822</v>
      </c>
      <c r="K5" s="125">
        <v>386500000</v>
      </c>
      <c r="L5" s="125">
        <v>402969843</v>
      </c>
      <c r="M5" s="107"/>
      <c r="N5" s="166"/>
    </row>
    <row r="6" spans="1:14" ht="15" customHeight="1" x14ac:dyDescent="0.3">
      <c r="A6" s="411"/>
      <c r="B6" s="79" t="s">
        <v>111</v>
      </c>
      <c r="C6" s="82">
        <v>139452800</v>
      </c>
      <c r="D6" s="82">
        <v>143000000</v>
      </c>
      <c r="E6" s="82">
        <v>134731219</v>
      </c>
      <c r="F6" s="52">
        <v>0.94</v>
      </c>
      <c r="G6" s="392"/>
      <c r="H6" s="395"/>
      <c r="I6" s="396" t="s">
        <v>50</v>
      </c>
      <c r="J6" s="125">
        <v>315945898</v>
      </c>
      <c r="K6" s="125">
        <v>370600000</v>
      </c>
      <c r="L6" s="125">
        <v>365379990</v>
      </c>
      <c r="M6" s="107"/>
      <c r="N6" s="166"/>
    </row>
    <row r="7" spans="1:14" ht="15" customHeight="1" x14ac:dyDescent="0.3">
      <c r="A7" s="411"/>
      <c r="B7" s="79" t="s">
        <v>113</v>
      </c>
      <c r="C7" s="82">
        <v>553291856</v>
      </c>
      <c r="D7" s="82">
        <v>637000000</v>
      </c>
      <c r="E7" s="82">
        <v>635953936</v>
      </c>
      <c r="F7" s="52">
        <v>1</v>
      </c>
      <c r="G7" s="392"/>
      <c r="H7" s="395"/>
      <c r="I7" s="397"/>
      <c r="J7" s="125"/>
      <c r="K7" s="125"/>
      <c r="L7" s="125">
        <v>-247390420</v>
      </c>
      <c r="M7" s="107"/>
      <c r="N7" s="166" t="s">
        <v>225</v>
      </c>
    </row>
    <row r="8" spans="1:14" ht="15" customHeight="1" x14ac:dyDescent="0.3">
      <c r="A8" s="411"/>
      <c r="B8" s="79" t="s">
        <v>114</v>
      </c>
      <c r="C8" s="82">
        <v>180289286</v>
      </c>
      <c r="D8" s="82">
        <v>190000000</v>
      </c>
      <c r="E8" s="82">
        <v>194863597</v>
      </c>
      <c r="F8" s="52">
        <v>1.03</v>
      </c>
      <c r="G8" s="392"/>
      <c r="H8" s="395"/>
      <c r="I8" s="260" t="s">
        <v>216</v>
      </c>
      <c r="J8" s="125">
        <v>74526935</v>
      </c>
      <c r="K8" s="125">
        <v>41650000</v>
      </c>
      <c r="L8" s="125">
        <v>17900130</v>
      </c>
      <c r="M8" s="107"/>
      <c r="N8" s="166" t="s">
        <v>215</v>
      </c>
    </row>
    <row r="9" spans="1:14" ht="15" customHeight="1" x14ac:dyDescent="0.3">
      <c r="A9" s="411"/>
      <c r="B9" s="79" t="s">
        <v>115</v>
      </c>
      <c r="C9" s="114">
        <v>9674630</v>
      </c>
      <c r="D9" s="114">
        <v>0</v>
      </c>
      <c r="E9" s="81"/>
      <c r="F9" s="72"/>
      <c r="G9" s="392"/>
      <c r="H9" s="395"/>
      <c r="I9" s="83" t="s">
        <v>31</v>
      </c>
      <c r="J9" s="84">
        <f>SUM(J4:J8)</f>
        <v>4776376278</v>
      </c>
      <c r="K9" s="84">
        <f>SUM(K4:K8)</f>
        <v>5466750000</v>
      </c>
      <c r="L9" s="84">
        <f>SUM(L4:L8)</f>
        <v>5473518509</v>
      </c>
      <c r="M9" s="110">
        <v>1</v>
      </c>
      <c r="N9" s="167" t="s">
        <v>221</v>
      </c>
    </row>
    <row r="10" spans="1:14" ht="15" customHeight="1" x14ac:dyDescent="0.2">
      <c r="A10" s="411"/>
      <c r="B10" s="79" t="s">
        <v>117</v>
      </c>
      <c r="C10" s="115">
        <v>619409</v>
      </c>
      <c r="D10" s="115">
        <v>775000</v>
      </c>
      <c r="E10" s="82">
        <v>538423</v>
      </c>
      <c r="F10" s="85"/>
      <c r="G10" s="392"/>
      <c r="H10" s="398" t="s">
        <v>135</v>
      </c>
      <c r="I10" s="260" t="s">
        <v>116</v>
      </c>
      <c r="J10" s="126">
        <v>3170300</v>
      </c>
      <c r="K10" s="126">
        <v>3145000</v>
      </c>
      <c r="L10" s="126">
        <v>3300650</v>
      </c>
      <c r="M10" s="107"/>
      <c r="N10" s="171" t="s">
        <v>218</v>
      </c>
    </row>
    <row r="11" spans="1:14" ht="15" customHeight="1" x14ac:dyDescent="0.2">
      <c r="A11" s="411"/>
      <c r="B11" s="79"/>
      <c r="C11" s="115"/>
      <c r="D11" s="115"/>
      <c r="E11" s="82"/>
      <c r="F11" s="85"/>
      <c r="G11" s="392"/>
      <c r="H11" s="398"/>
      <c r="I11" s="260" t="s">
        <v>51</v>
      </c>
      <c r="J11" s="126">
        <v>2880770</v>
      </c>
      <c r="K11" s="126">
        <v>3140000</v>
      </c>
      <c r="L11" s="126">
        <v>3215710</v>
      </c>
      <c r="M11" s="111"/>
      <c r="N11" s="168" t="s">
        <v>136</v>
      </c>
    </row>
    <row r="12" spans="1:14" ht="15" customHeight="1" x14ac:dyDescent="0.3">
      <c r="A12" s="411"/>
      <c r="B12" s="191"/>
      <c r="C12" s="3"/>
      <c r="D12" s="82"/>
      <c r="E12" s="82"/>
      <c r="F12" s="85"/>
      <c r="G12" s="392"/>
      <c r="H12" s="398"/>
      <c r="I12" s="83" t="s">
        <v>31</v>
      </c>
      <c r="J12" s="84">
        <f>SUM(J10:J11)</f>
        <v>6051070</v>
      </c>
      <c r="K12" s="84">
        <f>SUM(K10:K11)</f>
        <v>6285000</v>
      </c>
      <c r="L12" s="84">
        <f>SUM(L10:L11)</f>
        <v>6516360</v>
      </c>
      <c r="M12" s="110">
        <v>1.04</v>
      </c>
      <c r="N12" s="167"/>
    </row>
    <row r="13" spans="1:14" ht="15" customHeight="1" x14ac:dyDescent="0.2">
      <c r="A13" s="411"/>
      <c r="B13" s="90"/>
      <c r="C13" s="10"/>
      <c r="D13" s="77"/>
      <c r="E13" s="77"/>
      <c r="F13" s="91"/>
      <c r="G13" s="392"/>
      <c r="H13" s="399" t="s">
        <v>42</v>
      </c>
      <c r="I13" s="260" t="s">
        <v>22</v>
      </c>
      <c r="J13" s="125">
        <v>5161050</v>
      </c>
      <c r="K13" s="125">
        <v>4700000</v>
      </c>
      <c r="L13" s="125">
        <v>5035100</v>
      </c>
      <c r="M13" s="107"/>
      <c r="N13" s="168" t="s">
        <v>155</v>
      </c>
    </row>
    <row r="14" spans="1:14" ht="15" customHeight="1" x14ac:dyDescent="0.3">
      <c r="A14" s="411"/>
      <c r="B14" s="86"/>
      <c r="C14" s="87"/>
      <c r="D14" s="88"/>
      <c r="E14" s="88"/>
      <c r="F14" s="89"/>
      <c r="G14" s="392"/>
      <c r="H14" s="399"/>
      <c r="I14" s="260" t="s">
        <v>118</v>
      </c>
      <c r="J14" s="125">
        <v>12045208</v>
      </c>
      <c r="K14" s="125">
        <v>12600000</v>
      </c>
      <c r="L14" s="125">
        <v>12322198</v>
      </c>
      <c r="M14" s="107"/>
      <c r="N14" s="166" t="s">
        <v>156</v>
      </c>
    </row>
    <row r="15" spans="1:14" ht="15" customHeight="1" thickBot="1" x14ac:dyDescent="0.35">
      <c r="A15" s="412"/>
      <c r="B15" s="288" t="s">
        <v>31</v>
      </c>
      <c r="C15" s="289">
        <f>SUM(C4:C13)</f>
        <v>5047290221</v>
      </c>
      <c r="D15" s="290">
        <f>SUM(D4:D14)</f>
        <v>5589775000</v>
      </c>
      <c r="E15" s="290">
        <f>SUM(E4:E14)</f>
        <v>5726607470</v>
      </c>
      <c r="F15" s="291">
        <v>1.02</v>
      </c>
      <c r="G15" s="392"/>
      <c r="H15" s="399"/>
      <c r="I15" s="260" t="s">
        <v>119</v>
      </c>
      <c r="J15" s="126">
        <v>949050</v>
      </c>
      <c r="K15" s="126">
        <v>950000</v>
      </c>
      <c r="L15" s="126">
        <v>674050</v>
      </c>
      <c r="M15" s="107"/>
      <c r="N15" s="169" t="s">
        <v>220</v>
      </c>
    </row>
    <row r="16" spans="1:14" ht="15" customHeight="1" x14ac:dyDescent="0.3">
      <c r="A16" s="410" t="s">
        <v>228</v>
      </c>
      <c r="B16" s="285" t="s">
        <v>138</v>
      </c>
      <c r="C16" s="286">
        <v>41956730</v>
      </c>
      <c r="D16" s="286">
        <v>42000000</v>
      </c>
      <c r="E16" s="286">
        <v>58991044</v>
      </c>
      <c r="F16" s="287"/>
      <c r="G16" s="392"/>
      <c r="H16" s="399"/>
      <c r="I16" s="260" t="s">
        <v>18</v>
      </c>
      <c r="J16" s="126">
        <v>20356072</v>
      </c>
      <c r="K16" s="126">
        <v>20450000</v>
      </c>
      <c r="L16" s="126">
        <v>23667570</v>
      </c>
      <c r="M16" s="107"/>
      <c r="N16" s="166" t="s">
        <v>241</v>
      </c>
    </row>
    <row r="17" spans="1:14" ht="15" customHeight="1" x14ac:dyDescent="0.3">
      <c r="A17" s="411"/>
      <c r="B17" s="79" t="s">
        <v>120</v>
      </c>
      <c r="C17" s="82">
        <v>900000</v>
      </c>
      <c r="D17" s="82">
        <v>0</v>
      </c>
      <c r="E17" s="82">
        <v>999810</v>
      </c>
      <c r="F17" s="52" t="s">
        <v>154</v>
      </c>
      <c r="G17" s="392"/>
      <c r="H17" s="399"/>
      <c r="I17" s="260" t="s">
        <v>19</v>
      </c>
      <c r="J17" s="126">
        <v>16912690</v>
      </c>
      <c r="K17" s="126">
        <v>17250000</v>
      </c>
      <c r="L17" s="126">
        <v>17550120</v>
      </c>
      <c r="M17" s="107"/>
      <c r="N17" s="166" t="s">
        <v>58</v>
      </c>
    </row>
    <row r="18" spans="1:14" ht="15" customHeight="1" x14ac:dyDescent="0.3">
      <c r="A18" s="411"/>
      <c r="B18" s="79" t="s">
        <v>117</v>
      </c>
      <c r="C18" s="82">
        <v>8432401</v>
      </c>
      <c r="D18" s="82">
        <v>2000000</v>
      </c>
      <c r="E18" s="82">
        <v>2233326</v>
      </c>
      <c r="F18" s="183" t="s">
        <v>152</v>
      </c>
      <c r="G18" s="392"/>
      <c r="H18" s="399"/>
      <c r="I18" s="260" t="s">
        <v>20</v>
      </c>
      <c r="J18" s="126">
        <v>9741280</v>
      </c>
      <c r="K18" s="126">
        <v>9920000</v>
      </c>
      <c r="L18" s="126">
        <v>9982650</v>
      </c>
      <c r="M18" s="107"/>
      <c r="N18" s="166" t="s">
        <v>121</v>
      </c>
    </row>
    <row r="19" spans="1:14" ht="15" customHeight="1" x14ac:dyDescent="0.3">
      <c r="A19" s="411"/>
      <c r="B19" s="79" t="s">
        <v>235</v>
      </c>
      <c r="C19" s="82"/>
      <c r="D19" s="82"/>
      <c r="E19" s="82">
        <v>1650228</v>
      </c>
      <c r="F19" s="300" t="s">
        <v>236</v>
      </c>
      <c r="G19" s="392"/>
      <c r="H19" s="399"/>
      <c r="I19" s="260" t="s">
        <v>139</v>
      </c>
      <c r="J19" s="125">
        <v>6365950</v>
      </c>
      <c r="K19" s="125">
        <v>3000000</v>
      </c>
      <c r="L19" s="125">
        <v>1987750</v>
      </c>
      <c r="M19" s="107"/>
      <c r="N19" s="169" t="s">
        <v>142</v>
      </c>
    </row>
    <row r="20" spans="1:14" ht="15" customHeight="1" x14ac:dyDescent="0.2">
      <c r="A20" s="411"/>
      <c r="B20" s="79" t="s">
        <v>232</v>
      </c>
      <c r="C20" s="82">
        <v>10240000</v>
      </c>
      <c r="D20" s="82">
        <v>0</v>
      </c>
      <c r="E20" s="82">
        <v>48580000</v>
      </c>
      <c r="F20" s="52"/>
      <c r="G20" s="392"/>
      <c r="H20" s="399"/>
      <c r="I20" s="260" t="s">
        <v>21</v>
      </c>
      <c r="J20" s="125">
        <v>3540450</v>
      </c>
      <c r="K20" s="125">
        <v>4200000</v>
      </c>
      <c r="L20" s="125">
        <v>4152300</v>
      </c>
      <c r="M20" s="107"/>
      <c r="N20" s="168" t="s">
        <v>57</v>
      </c>
    </row>
    <row r="21" spans="1:14" ht="15" customHeight="1" x14ac:dyDescent="0.3">
      <c r="A21" s="411"/>
      <c r="B21" s="79"/>
      <c r="C21" s="3"/>
      <c r="D21" s="80"/>
      <c r="E21" s="78"/>
      <c r="F21" s="122"/>
      <c r="G21" s="392"/>
      <c r="H21" s="400"/>
      <c r="I21" s="83" t="s">
        <v>31</v>
      </c>
      <c r="J21" s="93">
        <f>SUM(J13:J20)</f>
        <v>75071750</v>
      </c>
      <c r="K21" s="93">
        <f>SUM(K13:K20)</f>
        <v>73070000</v>
      </c>
      <c r="L21" s="93">
        <f>SUM(L13:L20)</f>
        <v>75371738</v>
      </c>
      <c r="M21" s="110">
        <v>1.03</v>
      </c>
      <c r="N21" s="170"/>
    </row>
    <row r="22" spans="1:14" ht="15" customHeight="1" x14ac:dyDescent="0.2">
      <c r="A22" s="411"/>
      <c r="B22" s="79"/>
      <c r="C22" s="3"/>
      <c r="D22" s="80"/>
      <c r="E22" s="80"/>
      <c r="F22" s="85"/>
      <c r="G22" s="392"/>
      <c r="H22" s="396" t="s">
        <v>123</v>
      </c>
      <c r="I22" s="94" t="s">
        <v>124</v>
      </c>
      <c r="J22" s="125">
        <v>3824330</v>
      </c>
      <c r="K22" s="125">
        <v>4000000</v>
      </c>
      <c r="L22" s="125">
        <v>4260400</v>
      </c>
      <c r="M22" s="107"/>
      <c r="N22" s="168" t="s">
        <v>56</v>
      </c>
    </row>
    <row r="23" spans="1:14" ht="15" customHeight="1" x14ac:dyDescent="0.2">
      <c r="A23" s="411"/>
      <c r="B23" s="273"/>
      <c r="C23" s="3"/>
      <c r="D23" s="263"/>
      <c r="E23" s="263"/>
      <c r="F23" s="85"/>
      <c r="G23" s="392"/>
      <c r="H23" s="401"/>
      <c r="I23" s="94" t="s">
        <v>140</v>
      </c>
      <c r="J23" s="125">
        <v>7514000</v>
      </c>
      <c r="K23" s="125">
        <v>4700000</v>
      </c>
      <c r="L23" s="125">
        <v>4839000</v>
      </c>
      <c r="M23" s="107"/>
      <c r="N23" s="171" t="s">
        <v>157</v>
      </c>
    </row>
    <row r="24" spans="1:14" ht="15" customHeight="1" x14ac:dyDescent="0.3">
      <c r="A24" s="411"/>
      <c r="B24" s="273"/>
      <c r="C24" s="3"/>
      <c r="D24" s="263"/>
      <c r="E24" s="263"/>
      <c r="F24" s="85"/>
      <c r="G24" s="392"/>
      <c r="H24" s="401"/>
      <c r="I24" s="94" t="s">
        <v>125</v>
      </c>
      <c r="J24" s="125">
        <v>2096420</v>
      </c>
      <c r="K24" s="125">
        <v>2000000</v>
      </c>
      <c r="L24" s="125">
        <v>1836130</v>
      </c>
      <c r="M24" s="107"/>
      <c r="N24" s="172" t="s">
        <v>219</v>
      </c>
    </row>
    <row r="25" spans="1:14" ht="15" customHeight="1" thickBot="1" x14ac:dyDescent="0.35">
      <c r="A25" s="412"/>
      <c r="B25" s="292" t="s">
        <v>31</v>
      </c>
      <c r="C25" s="293">
        <f>SUM(C16:C24)</f>
        <v>61529131</v>
      </c>
      <c r="D25" s="293">
        <f>SUM(D16:D24)</f>
        <v>44000000</v>
      </c>
      <c r="E25" s="293">
        <f>SUM(E16:E24)</f>
        <v>112454408</v>
      </c>
      <c r="F25" s="294">
        <v>1.42</v>
      </c>
      <c r="G25" s="392"/>
      <c r="H25" s="397"/>
      <c r="I25" s="95" t="s">
        <v>31</v>
      </c>
      <c r="J25" s="93">
        <f>SUM(J22:J24)</f>
        <v>13434750</v>
      </c>
      <c r="K25" s="93">
        <f>SUM(K22:K24)</f>
        <v>10700000</v>
      </c>
      <c r="L25" s="93">
        <f>SUM(L22:L24)</f>
        <v>10935530</v>
      </c>
      <c r="M25" s="110">
        <v>1.02</v>
      </c>
      <c r="N25" s="167"/>
    </row>
    <row r="26" spans="1:14" ht="15" customHeight="1" x14ac:dyDescent="0.3">
      <c r="A26" s="404" t="s">
        <v>226</v>
      </c>
      <c r="B26" s="251" t="s">
        <v>106</v>
      </c>
      <c r="C26" s="251"/>
      <c r="D26" s="179">
        <v>258437430</v>
      </c>
      <c r="E26" s="179">
        <v>258437430</v>
      </c>
      <c r="F26" s="295"/>
      <c r="G26" s="392"/>
      <c r="H26" s="402" t="s">
        <v>126</v>
      </c>
      <c r="I26" s="96" t="s">
        <v>127</v>
      </c>
      <c r="J26" s="127">
        <v>13918600</v>
      </c>
      <c r="K26" s="127">
        <v>0</v>
      </c>
      <c r="L26" s="127">
        <v>1070000</v>
      </c>
      <c r="M26" s="112"/>
      <c r="N26" s="173" t="s">
        <v>242</v>
      </c>
    </row>
    <row r="27" spans="1:14" ht="15" customHeight="1" thickBot="1" x14ac:dyDescent="0.35">
      <c r="A27" s="405"/>
      <c r="B27" s="174" t="s">
        <v>229</v>
      </c>
      <c r="C27" s="174"/>
      <c r="D27" s="175">
        <v>224559425</v>
      </c>
      <c r="E27" s="175">
        <v>224559425</v>
      </c>
      <c r="F27" s="276"/>
      <c r="G27" s="393"/>
      <c r="H27" s="403"/>
      <c r="I27" s="98" t="s">
        <v>31</v>
      </c>
      <c r="J27" s="99">
        <f>SUM(J26)</f>
        <v>13918600</v>
      </c>
      <c r="K27" s="99">
        <f>SUM(K26)</f>
        <v>0</v>
      </c>
      <c r="L27" s="99">
        <f>SUM(L26)</f>
        <v>1070000</v>
      </c>
      <c r="M27" s="113"/>
      <c r="N27" s="123"/>
    </row>
    <row r="28" spans="1:14" ht="15" customHeight="1" x14ac:dyDescent="0.3">
      <c r="A28" s="405"/>
      <c r="B28" s="191" t="s">
        <v>230</v>
      </c>
      <c r="C28" s="271"/>
      <c r="D28" s="175">
        <v>66449750</v>
      </c>
      <c r="E28" s="175">
        <v>66449750</v>
      </c>
      <c r="F28" s="131"/>
      <c r="G28" s="100"/>
      <c r="H28" s="406" t="s">
        <v>42</v>
      </c>
      <c r="I28" s="101" t="s">
        <v>216</v>
      </c>
      <c r="J28" s="102">
        <v>2575499</v>
      </c>
      <c r="K28" s="102">
        <v>3000000</v>
      </c>
      <c r="L28" s="102">
        <v>2750980</v>
      </c>
      <c r="M28" s="177"/>
      <c r="N28" s="264" t="s">
        <v>214</v>
      </c>
    </row>
    <row r="29" spans="1:14" ht="15" customHeight="1" x14ac:dyDescent="0.3">
      <c r="A29" s="405"/>
      <c r="B29" s="191" t="s">
        <v>231</v>
      </c>
      <c r="C29" s="271"/>
      <c r="D29" s="175">
        <v>100013406</v>
      </c>
      <c r="E29" s="175">
        <v>100013406</v>
      </c>
      <c r="F29" s="131"/>
      <c r="G29" s="103" t="s">
        <v>110</v>
      </c>
      <c r="H29" s="401"/>
      <c r="I29" s="96" t="s">
        <v>128</v>
      </c>
      <c r="J29" s="97">
        <v>4079080</v>
      </c>
      <c r="K29" s="97">
        <v>4000000</v>
      </c>
      <c r="L29" s="97">
        <v>5741737</v>
      </c>
      <c r="M29" s="182"/>
      <c r="N29" s="264" t="s">
        <v>222</v>
      </c>
    </row>
    <row r="30" spans="1:14" ht="21.75" customHeight="1" x14ac:dyDescent="0.3">
      <c r="A30" s="405"/>
      <c r="B30" s="191" t="s">
        <v>232</v>
      </c>
      <c r="C30" s="271"/>
      <c r="D30" s="175">
        <v>195960000</v>
      </c>
      <c r="E30" s="175">
        <v>195960000</v>
      </c>
      <c r="F30" s="134" t="s">
        <v>233</v>
      </c>
      <c r="G30" s="103" t="s">
        <v>112</v>
      </c>
      <c r="H30" s="401"/>
      <c r="I30" s="250" t="s">
        <v>213</v>
      </c>
      <c r="J30" s="97">
        <v>4645000</v>
      </c>
      <c r="K30" s="97">
        <v>5000000</v>
      </c>
      <c r="L30" s="97">
        <v>5818750</v>
      </c>
      <c r="M30" s="182"/>
      <c r="N30" s="264" t="s">
        <v>153</v>
      </c>
    </row>
    <row r="31" spans="1:14" ht="15" customHeight="1" x14ac:dyDescent="0.3">
      <c r="A31" s="405"/>
      <c r="B31" s="191" t="s">
        <v>120</v>
      </c>
      <c r="C31" s="271"/>
      <c r="D31" s="175">
        <v>389990</v>
      </c>
      <c r="E31" s="175">
        <v>389990</v>
      </c>
      <c r="F31" s="131"/>
      <c r="G31" s="103" t="s">
        <v>122</v>
      </c>
      <c r="H31" s="401"/>
      <c r="I31" s="96" t="s">
        <v>141</v>
      </c>
      <c r="J31" s="97">
        <v>3840860</v>
      </c>
      <c r="K31" s="97">
        <v>4000000</v>
      </c>
      <c r="L31" s="97">
        <v>4950776</v>
      </c>
      <c r="M31" s="182"/>
      <c r="N31" s="264" t="s">
        <v>55</v>
      </c>
    </row>
    <row r="32" spans="1:14" ht="15" customHeight="1" x14ac:dyDescent="0.3">
      <c r="A32" s="405"/>
      <c r="B32" s="191" t="s">
        <v>237</v>
      </c>
      <c r="C32" s="271"/>
      <c r="D32" s="175">
        <v>7412226</v>
      </c>
      <c r="E32" s="175">
        <v>7412226</v>
      </c>
      <c r="F32" s="131"/>
      <c r="G32" s="103" t="s">
        <v>137</v>
      </c>
      <c r="H32" s="397"/>
      <c r="I32" s="83" t="s">
        <v>129</v>
      </c>
      <c r="J32" s="93">
        <f>SUM(J28:J31)</f>
        <v>15140439</v>
      </c>
      <c r="K32" s="93">
        <f>SUM(K28:K31)</f>
        <v>16000000</v>
      </c>
      <c r="L32" s="93">
        <f>SUM(L28:L31)</f>
        <v>19262243</v>
      </c>
      <c r="M32" s="269">
        <v>1.2</v>
      </c>
      <c r="N32" s="265"/>
    </row>
    <row r="33" spans="1:14" ht="15" customHeight="1" x14ac:dyDescent="0.3">
      <c r="A33" s="405"/>
      <c r="B33" s="191"/>
      <c r="C33" s="271"/>
      <c r="D33" s="175"/>
      <c r="E33" s="175"/>
      <c r="F33" s="275"/>
      <c r="G33" s="103" t="s">
        <v>53</v>
      </c>
      <c r="H33" s="407" t="s">
        <v>125</v>
      </c>
      <c r="I33" s="96" t="s">
        <v>130</v>
      </c>
      <c r="J33" s="97">
        <v>2787000</v>
      </c>
      <c r="K33" s="97">
        <v>3000000</v>
      </c>
      <c r="L33" s="97">
        <v>1431000</v>
      </c>
      <c r="M33" s="182"/>
      <c r="N33" s="266" t="s">
        <v>54</v>
      </c>
    </row>
    <row r="34" spans="1:14" ht="15" customHeight="1" x14ac:dyDescent="0.3">
      <c r="A34" s="405"/>
      <c r="B34" s="191"/>
      <c r="C34" s="271"/>
      <c r="D34" s="175"/>
      <c r="E34" s="175"/>
      <c r="F34" s="275"/>
      <c r="G34" s="103"/>
      <c r="H34" s="408"/>
      <c r="I34" s="96" t="s">
        <v>131</v>
      </c>
      <c r="J34" s="97">
        <v>3000000</v>
      </c>
      <c r="K34" s="97">
        <v>3000000</v>
      </c>
      <c r="L34" s="97">
        <v>3000000</v>
      </c>
      <c r="M34" s="182"/>
      <c r="N34" s="267" t="s">
        <v>61</v>
      </c>
    </row>
    <row r="35" spans="1:14" ht="15" customHeight="1" x14ac:dyDescent="0.3">
      <c r="A35" s="405"/>
      <c r="B35" s="191"/>
      <c r="C35" s="272"/>
      <c r="D35" s="277"/>
      <c r="E35" s="277"/>
      <c r="F35" s="278"/>
      <c r="G35" s="103"/>
      <c r="H35" s="408"/>
      <c r="I35" s="96" t="s">
        <v>125</v>
      </c>
      <c r="J35" s="97">
        <v>3635440</v>
      </c>
      <c r="K35" s="97">
        <v>3000000</v>
      </c>
      <c r="L35" s="97">
        <v>3832670</v>
      </c>
      <c r="M35" s="182"/>
      <c r="N35" s="267" t="s">
        <v>59</v>
      </c>
    </row>
    <row r="36" spans="1:14" ht="15" customHeight="1" thickBot="1" x14ac:dyDescent="0.35">
      <c r="A36" s="413"/>
      <c r="B36" s="296" t="s">
        <v>31</v>
      </c>
      <c r="C36" s="297"/>
      <c r="D36" s="298">
        <f>SUM(D26:D35)</f>
        <v>853222227</v>
      </c>
      <c r="E36" s="298">
        <f>SUM(E26:E35)</f>
        <v>853222227</v>
      </c>
      <c r="F36" s="299"/>
      <c r="G36" s="103"/>
      <c r="H36" s="409"/>
      <c r="I36" s="83" t="s">
        <v>129</v>
      </c>
      <c r="J36" s="93">
        <f>SUM(J33:J35)</f>
        <v>9422440</v>
      </c>
      <c r="K36" s="93">
        <f>SUM(K33:K35)</f>
        <v>9000000</v>
      </c>
      <c r="L36" s="93">
        <f>SUM(L33:L35)</f>
        <v>8263670</v>
      </c>
      <c r="M36" s="269">
        <v>0.92</v>
      </c>
      <c r="N36" s="268"/>
    </row>
    <row r="37" spans="1:14" ht="15" customHeight="1" thickBot="1" x14ac:dyDescent="0.35">
      <c r="A37" s="274"/>
      <c r="B37" s="191"/>
      <c r="C37" s="262"/>
      <c r="D37" s="115"/>
      <c r="E37" s="115"/>
      <c r="F37" s="131"/>
      <c r="G37" s="304"/>
      <c r="H37" s="259"/>
      <c r="I37" s="96" t="s">
        <v>238</v>
      </c>
      <c r="J37" s="176"/>
      <c r="K37" s="176"/>
      <c r="L37" s="281">
        <v>16330000</v>
      </c>
      <c r="M37" s="280"/>
      <c r="N37" s="253" t="s">
        <v>243</v>
      </c>
    </row>
    <row r="38" spans="1:14" ht="15" customHeight="1" x14ac:dyDescent="0.3">
      <c r="A38" s="178"/>
      <c r="B38" s="101"/>
      <c r="C38" s="180">
        <v>179911867</v>
      </c>
      <c r="D38" s="179"/>
      <c r="E38" s="179"/>
      <c r="F38" s="279"/>
      <c r="G38" s="404" t="s">
        <v>234</v>
      </c>
      <c r="H38" s="251"/>
      <c r="I38" s="101" t="s">
        <v>106</v>
      </c>
      <c r="J38" s="180"/>
      <c r="K38" s="180">
        <v>285192227</v>
      </c>
      <c r="L38" s="102">
        <v>381467815</v>
      </c>
      <c r="M38" s="177"/>
      <c r="N38" s="252"/>
    </row>
    <row r="39" spans="1:14" ht="15" customHeight="1" thickBot="1" x14ac:dyDescent="0.35">
      <c r="A39" s="181"/>
      <c r="B39" s="96"/>
      <c r="C39" s="176">
        <v>298102686</v>
      </c>
      <c r="D39" s="175"/>
      <c r="E39" s="175"/>
      <c r="F39" s="270"/>
      <c r="G39" s="405"/>
      <c r="H39" s="174"/>
      <c r="I39" s="96" t="s">
        <v>239</v>
      </c>
      <c r="J39" s="176"/>
      <c r="K39" s="176">
        <v>620000000</v>
      </c>
      <c r="L39" s="281">
        <v>699548240</v>
      </c>
      <c r="M39" s="280"/>
      <c r="N39" s="253" t="s">
        <v>240</v>
      </c>
    </row>
    <row r="40" spans="1:14" ht="15" customHeight="1" thickBot="1" x14ac:dyDescent="0.35">
      <c r="A40" s="106"/>
      <c r="B40" s="104" t="s">
        <v>132</v>
      </c>
      <c r="C40" s="193">
        <f>SUM(C38:C39)</f>
        <v>478014553</v>
      </c>
      <c r="D40" s="195">
        <f>D15+D25+D36</f>
        <v>6486997227</v>
      </c>
      <c r="E40" s="195">
        <f>E15+E25+E36</f>
        <v>6692284105</v>
      </c>
      <c r="F40" s="301"/>
      <c r="G40" s="302"/>
      <c r="H40" s="196"/>
      <c r="I40" s="105" t="s">
        <v>133</v>
      </c>
      <c r="J40" s="194">
        <f>SUM(J38:J39)</f>
        <v>0</v>
      </c>
      <c r="K40" s="194">
        <f>K9+K12+K21+K25+K27+K32+K36+K37+K38+K39</f>
        <v>6486997227</v>
      </c>
      <c r="L40" s="194">
        <f>L9+L12+L21+L25+L27+L32+L36+L37+L38+L39</f>
        <v>6692284105</v>
      </c>
      <c r="M40" s="192"/>
      <c r="N40" s="303"/>
    </row>
  </sheetData>
  <mergeCells count="16">
    <mergeCell ref="G38:G39"/>
    <mergeCell ref="H28:H32"/>
    <mergeCell ref="H33:H36"/>
    <mergeCell ref="A4:A15"/>
    <mergeCell ref="A16:A25"/>
    <mergeCell ref="A26:A36"/>
    <mergeCell ref="A1:N1"/>
    <mergeCell ref="A2:F2"/>
    <mergeCell ref="G2:M2"/>
    <mergeCell ref="G4:G27"/>
    <mergeCell ref="H4:H9"/>
    <mergeCell ref="I6:I7"/>
    <mergeCell ref="H10:H12"/>
    <mergeCell ref="H13:H21"/>
    <mergeCell ref="H22:H25"/>
    <mergeCell ref="H26:H27"/>
  </mergeCells>
  <phoneticPr fontId="2" type="noConversion"/>
  <pageMargins left="0.23622047244094491" right="0.23622047244094491" top="0" bottom="0" header="0.31496062992125984" footer="0.31496062992125984"/>
  <pageSetup paperSize="9" scale="9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장애인</vt:lpstr>
      <vt:lpstr>재가요양</vt:lpstr>
      <vt:lpstr>노인</vt:lpstr>
      <vt:lpstr>가사간병</vt:lpstr>
      <vt:lpstr>아가마지</vt:lpstr>
      <vt:lpstr>총괄(잔액표기)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2019-03-04T00:29:19Z</cp:lastPrinted>
  <dcterms:created xsi:type="dcterms:W3CDTF">2017-07-10T07:37:30Z</dcterms:created>
  <dcterms:modified xsi:type="dcterms:W3CDTF">2019-03-04T00:29:26Z</dcterms:modified>
</cp:coreProperties>
</file>